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codeName="ThisWorkbook" autoCompressPictures="0"/>
  <workbookProtection workbookAlgorithmName="SHA-512" workbookHashValue="oKsthDDOfwvr0uoqj867Hzn0VrLCaTx2JS4uA+4Aic3tdCVYR8fGDVhVdOPSq0EmsngKSYdUBhkCqZwVvxJOIQ==" workbookSaltValue="BW2cWW+k7AQSw5qC9Bsbhw==" workbookSpinCount="100000" lockStructure="1"/>
  <bookViews>
    <workbookView xWindow="-105" yWindow="-105" windowWidth="19425" windowHeight="10305" tabRatio="788" activeTab="2"/>
  </bookViews>
  <sheets>
    <sheet name="Tammikuu" sheetId="14" r:id="rId1"/>
    <sheet name="Helmikuu" sheetId="15" r:id="rId2"/>
    <sheet name="Maaliskuu" sheetId="16" r:id="rId3"/>
    <sheet name="Huhtikuu" sheetId="17" r:id="rId4"/>
    <sheet name="Toukokuu" sheetId="18" r:id="rId5"/>
    <sheet name="Kesäkuu" sheetId="19" r:id="rId6"/>
    <sheet name="Heinäkuu" sheetId="20" r:id="rId7"/>
    <sheet name="Elokuu" sheetId="21" r:id="rId8"/>
    <sheet name="Syyskuu" sheetId="22" r:id="rId9"/>
    <sheet name="Lokakuu" sheetId="23" r:id="rId10"/>
    <sheet name="Marraskuu" sheetId="24" r:id="rId11"/>
    <sheet name="Joulukuu" sheetId="25" r:id="rId12"/>
  </sheets>
  <definedNames>
    <definedName name="Kalenterivuosi">Tammikuu!$K$5</definedName>
    <definedName name="_xlnm.Print_Area" localSheetId="7">Elokuu!$A:$I</definedName>
    <definedName name="_xlnm.Print_Area" localSheetId="6">Heinäkuu!$A:$I</definedName>
    <definedName name="_xlnm.Print_Area" localSheetId="1">Helmikuu!$A:$I</definedName>
    <definedName name="_xlnm.Print_Area" localSheetId="3">Huhtikuu!$A:$I</definedName>
    <definedName name="_xlnm.Print_Area" localSheetId="11">Joulukuu!$A:$I</definedName>
    <definedName name="_xlnm.Print_Area" localSheetId="5">Kesäkuu!$A:$I</definedName>
    <definedName name="_xlnm.Print_Area" localSheetId="9">Lokakuu!$A:$I</definedName>
    <definedName name="_xlnm.Print_Area" localSheetId="2">Maaliskuu!$A:$I</definedName>
    <definedName name="_xlnm.Print_Area" localSheetId="10">Marraskuu!$A:$I</definedName>
    <definedName name="_xlnm.Print_Area" localSheetId="8">Syyskuu!$A:$I</definedName>
    <definedName name="_xlnm.Print_Area" localSheetId="0">Tammikuu!$A:$I</definedName>
    <definedName name="_xlnm.Print_Area" localSheetId="4">Toukokuu!$A:$I</definedName>
    <definedName name="PäivätJaViikot">{0,1,2,3,4,5,6} + {0;1;2;3;4;5}*7</definedName>
    <definedName name="RivinOtsikkoalue1..K3">Tammikuu!$K$4</definedName>
    <definedName name="SarakkeenOtsikkoalue1..H12.1">Tammikuu!$B$3</definedName>
    <definedName name="SarakkeenOtsikkoalue1..H12.10">Lokakuu!$B$3</definedName>
    <definedName name="SarakkeenOtsikkoalue1..H12.11">Marraskuu!$B$3</definedName>
    <definedName name="SarakkeenOtsikkoalue1..H12.12">Joulukuu!$B$3</definedName>
    <definedName name="SarakkeenOtsikkoalue1..H12.2">Helmikuu!$B$3</definedName>
    <definedName name="SarakkeenOtsikkoalue1..H12.3">Maaliskuu!$B$3</definedName>
    <definedName name="SarakkeenOtsikkoalue1..H12.4">Huhtikuu!$B$3</definedName>
    <definedName name="SarakkeenOtsikkoalue1..H12.5">Toukokuu!$B$3</definedName>
    <definedName name="SarakkeenOtsikkoalue1..H12.6">Kesäkuu!$B$3</definedName>
    <definedName name="SarakkeenOtsikkoalue1..H12.7">Heinäkuu!$B$3</definedName>
    <definedName name="SarakkeenOtsikkoalue1..H12.8">Elokuu!$B$3</definedName>
    <definedName name="SarakkeenOtsikkoalue1..H12.9">Syyskuu!$B$3</definedName>
    <definedName name="SarakkeenOtsikkoalue2..C14.1">Tammikuu!$B$3</definedName>
    <definedName name="SarakkeenOtsikkoalue2..C14.10">Lokakuu!$B$3</definedName>
    <definedName name="SarakkeenOtsikkoalue2..C14.11">Marraskuu!$B$3</definedName>
    <definedName name="SarakkeenOtsikkoalue2..C14.12">Joulukuu!$B$3</definedName>
    <definedName name="SarakkeenOtsikkoalue2..C14.2">Helmikuu!$B$3</definedName>
    <definedName name="SarakkeenOtsikkoalue2..C14.3">Maaliskuu!$B$3</definedName>
    <definedName name="SarakkeenOtsikkoalue2..C14.4">Huhtikuu!$B$3</definedName>
    <definedName name="SarakkeenOtsikkoalue2..C14.5">Toukokuu!$B$3</definedName>
    <definedName name="SarakkeenOtsikkoalue2..C14.6">Kesäkuu!$B$3</definedName>
    <definedName name="SarakkeenOtsikkoalue2..C14.7">Heinäkuu!$B$3</definedName>
    <definedName name="SarakkeenOtsikkoalue2..C14.8">Elokuu!$B$3</definedName>
    <definedName name="SarakkeenOtsikkoalue2..C14.9">Syyskuu!$B$3</definedName>
    <definedName name="Viikon_aloituspäivä">Tammikuu!$L$5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2" i="25" l="1"/>
  <c r="B2" i="23"/>
  <c r="B2" i="22"/>
  <c r="B2" i="20"/>
  <c r="B2" i="17"/>
  <c r="B2" i="19"/>
  <c r="B2" i="24"/>
  <c r="B2" i="21"/>
  <c r="B2" i="18"/>
  <c r="B2" i="16"/>
  <c r="B2" i="15"/>
  <c r="B2" i="14"/>
  <c r="B14" i="16" a="1"/>
  <c r="C14" i="16" s="1"/>
  <c r="B12" i="16" a="1"/>
  <c r="G12" i="16" s="1"/>
  <c r="B10" i="16" a="1"/>
  <c r="G10" i="16" s="1"/>
  <c r="B8" i="16" a="1"/>
  <c r="G8" i="16" s="1"/>
  <c r="B6" i="16" a="1"/>
  <c r="G6" i="16" s="1"/>
  <c r="B4" i="16" a="1"/>
  <c r="G4" i="16" s="1"/>
  <c r="B14" i="17" a="1"/>
  <c r="B14" i="17" s="1"/>
  <c r="B12" i="17" a="1"/>
  <c r="G12" i="17" s="1"/>
  <c r="B10" i="17" a="1"/>
  <c r="G10" i="17" s="1"/>
  <c r="G8" i="17"/>
  <c r="B8" i="17" a="1"/>
  <c r="C8" i="17" s="1"/>
  <c r="B6" i="17" a="1"/>
  <c r="G6" i="17" s="1"/>
  <c r="B4" i="17" a="1"/>
  <c r="G4" i="17" s="1"/>
  <c r="G3" i="17" s="1"/>
  <c r="B14" i="18" a="1"/>
  <c r="C14" i="18" s="1"/>
  <c r="F12" i="18"/>
  <c r="B12" i="18" a="1"/>
  <c r="G12" i="18" s="1"/>
  <c r="B10" i="18" a="1"/>
  <c r="G10" i="18" s="1"/>
  <c r="B8" i="18" a="1"/>
  <c r="G8" i="18" s="1"/>
  <c r="F6" i="18"/>
  <c r="B6" i="18" a="1"/>
  <c r="G6" i="18" s="1"/>
  <c r="B4" i="18" a="1"/>
  <c r="G4" i="18" s="1"/>
  <c r="G3" i="18" s="1"/>
  <c r="B14" i="19" a="1"/>
  <c r="B12" i="19" a="1"/>
  <c r="B10" i="19" a="1"/>
  <c r="B8" i="19" a="1"/>
  <c r="B6" i="19" a="1"/>
  <c r="B4" i="19" a="1"/>
  <c r="B14" i="20" a="1"/>
  <c r="C14" i="20" s="1"/>
  <c r="B12" i="20" a="1"/>
  <c r="G12" i="20" s="1"/>
  <c r="B10" i="20" a="1"/>
  <c r="G10" i="20" s="1"/>
  <c r="B8" i="20" a="1"/>
  <c r="G8" i="20" s="1"/>
  <c r="H6" i="20"/>
  <c r="B6" i="20" a="1"/>
  <c r="C6" i="20" s="1"/>
  <c r="B4" i="20" a="1"/>
  <c r="G4" i="20" s="1"/>
  <c r="G3" i="20" s="1"/>
  <c r="B14" i="21"/>
  <c r="B14" i="21" a="1"/>
  <c r="C14" i="21" s="1"/>
  <c r="B12" i="21" a="1"/>
  <c r="G12" i="21" s="1"/>
  <c r="D10" i="21"/>
  <c r="B10" i="21" a="1"/>
  <c r="G10" i="21" s="1"/>
  <c r="B8" i="21" a="1"/>
  <c r="G8" i="21" s="1"/>
  <c r="H6" i="21"/>
  <c r="F6" i="21"/>
  <c r="D6" i="21"/>
  <c r="B6" i="21" a="1"/>
  <c r="G6" i="21" s="1"/>
  <c r="B4" i="21" a="1"/>
  <c r="G4" i="21" s="1"/>
  <c r="G3" i="21" s="1"/>
  <c r="B14" i="22" a="1"/>
  <c r="B14" i="22" s="1"/>
  <c r="B12" i="22" a="1"/>
  <c r="B10" i="22" a="1"/>
  <c r="B8" i="22" a="1"/>
  <c r="B6" i="22" a="1"/>
  <c r="B4" i="22" a="1"/>
  <c r="B14" i="23" a="1"/>
  <c r="C14" i="23" s="1"/>
  <c r="B12" i="23" a="1"/>
  <c r="G12" i="23" s="1"/>
  <c r="D10" i="23"/>
  <c r="B10" i="23" a="1"/>
  <c r="G10" i="23" s="1"/>
  <c r="D8" i="23"/>
  <c r="B8" i="23"/>
  <c r="B8" i="23" a="1"/>
  <c r="G8" i="23" s="1"/>
  <c r="B6" i="23" a="1"/>
  <c r="G6" i="23" s="1"/>
  <c r="B4" i="23" a="1"/>
  <c r="G4" i="23" s="1"/>
  <c r="G3" i="23" s="1"/>
  <c r="B14" i="24" a="1"/>
  <c r="B14" i="24" s="1"/>
  <c r="B12" i="24" a="1"/>
  <c r="C12" i="24" s="1"/>
  <c r="B10" i="24" a="1"/>
  <c r="C10" i="24" s="1"/>
  <c r="B8" i="24" a="1"/>
  <c r="G8" i="24" s="1"/>
  <c r="B6" i="24" a="1"/>
  <c r="G6" i="24" s="1"/>
  <c r="B4" i="24" a="1"/>
  <c r="C4" i="24" s="1"/>
  <c r="C3" i="24" s="1"/>
  <c r="B14" i="25" a="1"/>
  <c r="C14" i="25" s="1"/>
  <c r="H12" i="25"/>
  <c r="B12" i="25" a="1"/>
  <c r="G12" i="25" s="1"/>
  <c r="B10" i="25" a="1"/>
  <c r="G10" i="25" s="1"/>
  <c r="H8" i="25"/>
  <c r="D8" i="25"/>
  <c r="B8" i="25" a="1"/>
  <c r="G8" i="25" s="1"/>
  <c r="F6" i="25"/>
  <c r="D6" i="25"/>
  <c r="B6" i="25" a="1"/>
  <c r="G6" i="25" s="1"/>
  <c r="B4" i="25" a="1"/>
  <c r="G4" i="25" s="1"/>
  <c r="G3" i="25" s="1"/>
  <c r="B14" i="14" a="1"/>
  <c r="B14" i="14" s="1"/>
  <c r="B12" i="14" a="1"/>
  <c r="B10" i="14" a="1"/>
  <c r="B8" i="14" a="1"/>
  <c r="B6" i="14" a="1"/>
  <c r="B4" i="14" a="1"/>
  <c r="B14" i="15" a="1"/>
  <c r="C14" i="15" s="1"/>
  <c r="H12" i="15"/>
  <c r="D12" i="15"/>
  <c r="B12" i="15"/>
  <c r="B12" i="15" a="1"/>
  <c r="G12" i="15" s="1"/>
  <c r="H10" i="15"/>
  <c r="F10" i="15"/>
  <c r="D10" i="15"/>
  <c r="B10" i="15"/>
  <c r="B10" i="15" a="1"/>
  <c r="G10" i="15" s="1"/>
  <c r="B8" i="15" a="1"/>
  <c r="G8" i="15" s="1"/>
  <c r="H6" i="15"/>
  <c r="B6" i="15" a="1"/>
  <c r="G6" i="15" s="1"/>
  <c r="B4" i="15" a="1"/>
  <c r="G4" i="15" s="1"/>
  <c r="G3" i="15" s="1"/>
  <c r="G3" i="16"/>
  <c r="H4" i="21" l="1"/>
  <c r="H3" i="21" s="1"/>
  <c r="F12" i="15"/>
  <c r="F8" i="25"/>
  <c r="C6" i="24"/>
  <c r="H4" i="23"/>
  <c r="H3" i="23" s="1"/>
  <c r="B10" i="23"/>
  <c r="H10" i="21"/>
  <c r="H6" i="18"/>
  <c r="B12" i="18"/>
  <c r="F10" i="23"/>
  <c r="B8" i="18"/>
  <c r="H12" i="18"/>
  <c r="H10" i="23"/>
  <c r="D8" i="18"/>
  <c r="B4" i="16"/>
  <c r="F8" i="18"/>
  <c r="H6" i="25"/>
  <c r="F8" i="23"/>
  <c r="D4" i="21"/>
  <c r="D3" i="21" s="1"/>
  <c r="C4" i="20"/>
  <c r="C3" i="20" s="1"/>
  <c r="H8" i="18"/>
  <c r="F4" i="16"/>
  <c r="F3" i="16" s="1"/>
  <c r="C14" i="24"/>
  <c r="H8" i="23"/>
  <c r="F4" i="21"/>
  <c r="F3" i="21" s="1"/>
  <c r="B10" i="21"/>
  <c r="B6" i="18"/>
  <c r="H4" i="16"/>
  <c r="H3" i="16" s="1"/>
  <c r="B8" i="20"/>
  <c r="B14" i="18"/>
  <c r="B4" i="15"/>
  <c r="F8" i="15"/>
  <c r="B8" i="21"/>
  <c r="F12" i="21"/>
  <c r="D8" i="20"/>
  <c r="H12" i="20"/>
  <c r="F4" i="18"/>
  <c r="F3" i="18" s="1"/>
  <c r="D8" i="21"/>
  <c r="H12" i="21"/>
  <c r="F8" i="20"/>
  <c r="H4" i="18"/>
  <c r="H3" i="18" s="1"/>
  <c r="B10" i="18"/>
  <c r="C4" i="17"/>
  <c r="C3" i="17" s="1"/>
  <c r="C12" i="17"/>
  <c r="F6" i="16"/>
  <c r="C10" i="17"/>
  <c r="D4" i="18"/>
  <c r="D3" i="18" s="1"/>
  <c r="F10" i="16"/>
  <c r="D6" i="16"/>
  <c r="H10" i="16"/>
  <c r="D4" i="15"/>
  <c r="D3" i="15" s="1"/>
  <c r="H8" i="15"/>
  <c r="B14" i="15"/>
  <c r="D10" i="25"/>
  <c r="G4" i="24"/>
  <c r="G3" i="24" s="1"/>
  <c r="G12" i="24"/>
  <c r="H6" i="23"/>
  <c r="B12" i="23"/>
  <c r="F4" i="15"/>
  <c r="F3" i="15" s="1"/>
  <c r="B6" i="25"/>
  <c r="F10" i="25"/>
  <c r="D12" i="23"/>
  <c r="B4" i="21"/>
  <c r="F8" i="21"/>
  <c r="H8" i="20"/>
  <c r="B14" i="20"/>
  <c r="D10" i="18"/>
  <c r="H6" i="16"/>
  <c r="B12" i="16"/>
  <c r="B8" i="15"/>
  <c r="G10" i="24"/>
  <c r="D10" i="16"/>
  <c r="D6" i="23"/>
  <c r="D12" i="21"/>
  <c r="B6" i="16"/>
  <c r="H4" i="25"/>
  <c r="H3" i="25" s="1"/>
  <c r="B10" i="25"/>
  <c r="F6" i="23"/>
  <c r="H4" i="15"/>
  <c r="H3" i="15" s="1"/>
  <c r="H10" i="25"/>
  <c r="F12" i="23"/>
  <c r="H8" i="21"/>
  <c r="F10" i="18"/>
  <c r="D12" i="16"/>
  <c r="B4" i="25"/>
  <c r="F12" i="20"/>
  <c r="H12" i="23"/>
  <c r="B10" i="20"/>
  <c r="D6" i="18"/>
  <c r="H10" i="18"/>
  <c r="C6" i="17"/>
  <c r="C14" i="17"/>
  <c r="B8" i="16"/>
  <c r="F12" i="16"/>
  <c r="B10" i="16"/>
  <c r="D4" i="25"/>
  <c r="D3" i="25" s="1"/>
  <c r="B14" i="25"/>
  <c r="B6" i="23"/>
  <c r="B12" i="21"/>
  <c r="D12" i="20"/>
  <c r="B4" i="18"/>
  <c r="B12" i="25"/>
  <c r="D10" i="20"/>
  <c r="D8" i="16"/>
  <c r="H12" i="16"/>
  <c r="B12" i="20"/>
  <c r="D8" i="15"/>
  <c r="F4" i="25"/>
  <c r="F3" i="25" s="1"/>
  <c r="B4" i="23"/>
  <c r="D6" i="15"/>
  <c r="D12" i="25"/>
  <c r="C8" i="24"/>
  <c r="D4" i="23"/>
  <c r="D3" i="23" s="1"/>
  <c r="B14" i="23"/>
  <c r="F10" i="20"/>
  <c r="F8" i="16"/>
  <c r="B6" i="15"/>
  <c r="F6" i="15"/>
  <c r="B8" i="25"/>
  <c r="F12" i="25"/>
  <c r="F4" i="23"/>
  <c r="F3" i="23" s="1"/>
  <c r="B6" i="21"/>
  <c r="F10" i="21"/>
  <c r="H10" i="20"/>
  <c r="D12" i="18"/>
  <c r="D4" i="16"/>
  <c r="D3" i="16" s="1"/>
  <c r="H8" i="16"/>
  <c r="B14" i="16"/>
  <c r="H6" i="14"/>
  <c r="F6" i="14"/>
  <c r="D6" i="14"/>
  <c r="B6" i="14"/>
  <c r="E6" i="14"/>
  <c r="H12" i="14"/>
  <c r="F12" i="14"/>
  <c r="D12" i="14"/>
  <c r="B12" i="14"/>
  <c r="E12" i="14"/>
  <c r="H4" i="22"/>
  <c r="H3" i="22" s="1"/>
  <c r="F4" i="22"/>
  <c r="F3" i="22" s="1"/>
  <c r="D4" i="22"/>
  <c r="D3" i="22" s="1"/>
  <c r="B4" i="22"/>
  <c r="E4" i="22"/>
  <c r="E3" i="22" s="1"/>
  <c r="H10" i="22"/>
  <c r="F10" i="22"/>
  <c r="D10" i="22"/>
  <c r="B10" i="22"/>
  <c r="E10" i="22"/>
  <c r="H12" i="19"/>
  <c r="F12" i="19"/>
  <c r="D12" i="19"/>
  <c r="B12" i="19"/>
  <c r="G12" i="19"/>
  <c r="C12" i="19"/>
  <c r="B14" i="19"/>
  <c r="C14" i="19"/>
  <c r="H4" i="14"/>
  <c r="H3" i="14" s="1"/>
  <c r="F4" i="14"/>
  <c r="F3" i="14" s="1"/>
  <c r="D4" i="14"/>
  <c r="D3" i="14" s="1"/>
  <c r="B4" i="14"/>
  <c r="E4" i="14"/>
  <c r="E3" i="14" s="1"/>
  <c r="H8" i="14"/>
  <c r="F8" i="14"/>
  <c r="D8" i="14"/>
  <c r="B8" i="14"/>
  <c r="E8" i="14"/>
  <c r="H10" i="14"/>
  <c r="F10" i="14"/>
  <c r="D10" i="14"/>
  <c r="B10" i="14"/>
  <c r="E10" i="14"/>
  <c r="H6" i="22"/>
  <c r="F6" i="22"/>
  <c r="D6" i="22"/>
  <c r="B6" i="22"/>
  <c r="E6" i="22"/>
  <c r="H8" i="22"/>
  <c r="F8" i="22"/>
  <c r="D8" i="22"/>
  <c r="B8" i="22"/>
  <c r="E8" i="22"/>
  <c r="H12" i="22"/>
  <c r="F12" i="22"/>
  <c r="D12" i="22"/>
  <c r="B12" i="22"/>
  <c r="E12" i="22"/>
  <c r="H4" i="19"/>
  <c r="H3" i="19" s="1"/>
  <c r="F4" i="19"/>
  <c r="F3" i="19" s="1"/>
  <c r="D4" i="19"/>
  <c r="D3" i="19" s="1"/>
  <c r="B4" i="19"/>
  <c r="G4" i="19"/>
  <c r="G3" i="19" s="1"/>
  <c r="C4" i="19"/>
  <c r="C3" i="19" s="1"/>
  <c r="H6" i="19"/>
  <c r="F6" i="19"/>
  <c r="D6" i="19"/>
  <c r="B6" i="19"/>
  <c r="G6" i="19"/>
  <c r="C6" i="19"/>
  <c r="H8" i="19"/>
  <c r="F8" i="19"/>
  <c r="D8" i="19"/>
  <c r="B8" i="19"/>
  <c r="G8" i="19"/>
  <c r="C8" i="19"/>
  <c r="H10" i="19"/>
  <c r="F10" i="19"/>
  <c r="D10" i="19"/>
  <c r="B10" i="19"/>
  <c r="G10" i="19"/>
  <c r="C10" i="19"/>
  <c r="C4" i="14"/>
  <c r="C3" i="14" s="1"/>
  <c r="G4" i="14"/>
  <c r="G3" i="14" s="1"/>
  <c r="C6" i="14"/>
  <c r="G6" i="14"/>
  <c r="C8" i="14"/>
  <c r="G8" i="14"/>
  <c r="C10" i="14"/>
  <c r="G10" i="14"/>
  <c r="C12" i="14"/>
  <c r="G12" i="14"/>
  <c r="C14" i="14"/>
  <c r="H4" i="24"/>
  <c r="H3" i="24" s="1"/>
  <c r="F4" i="24"/>
  <c r="F3" i="24" s="1"/>
  <c r="D4" i="24"/>
  <c r="D3" i="24" s="1"/>
  <c r="B4" i="24"/>
  <c r="E4" i="24"/>
  <c r="E3" i="24" s="1"/>
  <c r="H6" i="24"/>
  <c r="F6" i="24"/>
  <c r="D6" i="24"/>
  <c r="B6" i="24"/>
  <c r="E6" i="24"/>
  <c r="H8" i="24"/>
  <c r="F8" i="24"/>
  <c r="D8" i="24"/>
  <c r="B8" i="24"/>
  <c r="E8" i="24"/>
  <c r="H10" i="24"/>
  <c r="F10" i="24"/>
  <c r="D10" i="24"/>
  <c r="B10" i="24"/>
  <c r="E10" i="24"/>
  <c r="H12" i="24"/>
  <c r="F12" i="24"/>
  <c r="D12" i="24"/>
  <c r="B12" i="24"/>
  <c r="E12" i="24"/>
  <c r="C4" i="22"/>
  <c r="C3" i="22" s="1"/>
  <c r="G4" i="22"/>
  <c r="G3" i="22" s="1"/>
  <c r="C6" i="22"/>
  <c r="G6" i="22"/>
  <c r="C8" i="22"/>
  <c r="G8" i="22"/>
  <c r="C10" i="22"/>
  <c r="G10" i="22"/>
  <c r="C12" i="22"/>
  <c r="G12" i="22"/>
  <c r="C14" i="22"/>
  <c r="H4" i="20"/>
  <c r="H3" i="20" s="1"/>
  <c r="F4" i="20"/>
  <c r="F3" i="20" s="1"/>
  <c r="D4" i="20"/>
  <c r="D3" i="20" s="1"/>
  <c r="B4" i="20"/>
  <c r="E4" i="20"/>
  <c r="E3" i="20" s="1"/>
  <c r="G6" i="20"/>
  <c r="F6" i="20"/>
  <c r="D6" i="20"/>
  <c r="B6" i="20"/>
  <c r="E6" i="20"/>
  <c r="E4" i="19"/>
  <c r="E3" i="19" s="1"/>
  <c r="E6" i="19"/>
  <c r="E8" i="19"/>
  <c r="E10" i="19"/>
  <c r="E12" i="19"/>
  <c r="C4" i="15"/>
  <c r="C3" i="15" s="1"/>
  <c r="E4" i="15"/>
  <c r="E3" i="15" s="1"/>
  <c r="C6" i="15"/>
  <c r="E6" i="15"/>
  <c r="C8" i="15"/>
  <c r="E8" i="15"/>
  <c r="C10" i="15"/>
  <c r="E10" i="15"/>
  <c r="C12" i="15"/>
  <c r="E12" i="15"/>
  <c r="C4" i="25"/>
  <c r="C3" i="25" s="1"/>
  <c r="E4" i="25"/>
  <c r="E3" i="25" s="1"/>
  <c r="C6" i="25"/>
  <c r="E6" i="25"/>
  <c r="C8" i="25"/>
  <c r="E8" i="25"/>
  <c r="C10" i="25"/>
  <c r="E10" i="25"/>
  <c r="C12" i="25"/>
  <c r="E12" i="25"/>
  <c r="C4" i="23"/>
  <c r="C3" i="23" s="1"/>
  <c r="E4" i="23"/>
  <c r="E3" i="23" s="1"/>
  <c r="C6" i="23"/>
  <c r="E6" i="23"/>
  <c r="C8" i="23"/>
  <c r="E8" i="23"/>
  <c r="C10" i="23"/>
  <c r="E10" i="23"/>
  <c r="C12" i="23"/>
  <c r="E12" i="23"/>
  <c r="C4" i="21"/>
  <c r="C3" i="21" s="1"/>
  <c r="E4" i="21"/>
  <c r="E3" i="21" s="1"/>
  <c r="C6" i="21"/>
  <c r="E6" i="21"/>
  <c r="C8" i="21"/>
  <c r="E8" i="21"/>
  <c r="C10" i="21"/>
  <c r="E10" i="21"/>
  <c r="C12" i="21"/>
  <c r="E12" i="21"/>
  <c r="H4" i="17"/>
  <c r="H3" i="17" s="1"/>
  <c r="F4" i="17"/>
  <c r="F3" i="17" s="1"/>
  <c r="D4" i="17"/>
  <c r="D3" i="17" s="1"/>
  <c r="B4" i="17"/>
  <c r="E4" i="17"/>
  <c r="E3" i="17" s="1"/>
  <c r="H6" i="17"/>
  <c r="F6" i="17"/>
  <c r="D6" i="17"/>
  <c r="B6" i="17"/>
  <c r="E6" i="17"/>
  <c r="H8" i="17"/>
  <c r="F8" i="17"/>
  <c r="D8" i="17"/>
  <c r="B8" i="17"/>
  <c r="E8" i="17"/>
  <c r="H10" i="17"/>
  <c r="F10" i="17"/>
  <c r="D10" i="17"/>
  <c r="B10" i="17"/>
  <c r="E10" i="17"/>
  <c r="H12" i="17"/>
  <c r="F12" i="17"/>
  <c r="D12" i="17"/>
  <c r="B12" i="17"/>
  <c r="E12" i="17"/>
  <c r="C8" i="20"/>
  <c r="E8" i="20"/>
  <c r="C10" i="20"/>
  <c r="E10" i="20"/>
  <c r="C12" i="20"/>
  <c r="E12" i="20"/>
  <c r="C4" i="18"/>
  <c r="C3" i="18" s="1"/>
  <c r="E4" i="18"/>
  <c r="E3" i="18" s="1"/>
  <c r="C6" i="18"/>
  <c r="E6" i="18"/>
  <c r="C8" i="18"/>
  <c r="E8" i="18"/>
  <c r="C10" i="18"/>
  <c r="E10" i="18"/>
  <c r="C12" i="18"/>
  <c r="E12" i="18"/>
  <c r="C4" i="16"/>
  <c r="C3" i="16" s="1"/>
  <c r="E4" i="16"/>
  <c r="E3" i="16" s="1"/>
  <c r="C6" i="16"/>
  <c r="E6" i="16"/>
  <c r="C8" i="16"/>
  <c r="E8" i="16"/>
  <c r="C10" i="16"/>
  <c r="E10" i="16"/>
  <c r="C12" i="16"/>
  <c r="E12" i="16"/>
  <c r="B3" i="24"/>
  <c r="B3" i="23"/>
  <c r="B3" i="22"/>
  <c r="B3" i="21"/>
  <c r="B3" i="20"/>
  <c r="B3" i="19" l="1"/>
  <c r="B3" i="18"/>
  <c r="B3" i="17"/>
  <c r="B3" i="16" l="1"/>
  <c r="B3" i="25" l="1"/>
  <c r="B3" i="15" l="1"/>
  <c r="B3" i="14" l="1"/>
</calcChain>
</file>

<file path=xl/sharedStrings.xml><?xml version="1.0" encoding="utf-8"?>
<sst xmlns="http://schemas.openxmlformats.org/spreadsheetml/2006/main" count="88" uniqueCount="17">
  <si>
    <t xml:space="preserve"> </t>
  </si>
  <si>
    <t>Kalenterin asetukset</t>
  </si>
  <si>
    <t>Vuosi</t>
  </si>
  <si>
    <t>Viikon aloituspäivä</t>
  </si>
  <si>
    <t>maanantai</t>
  </si>
  <si>
    <t>Laita varaus näihin soluihin. Älä tee mitään päivämäärän soluun</t>
  </si>
  <si>
    <t>varattu</t>
  </si>
  <si>
    <t>varattu ja viekot</t>
  </si>
  <si>
    <t xml:space="preserve">varattu </t>
  </si>
  <si>
    <t>juhannus arvotaan</t>
  </si>
  <si>
    <r>
      <rPr>
        <sz val="10"/>
        <color rgb="FFFF0000"/>
        <rFont val="Century Gothic"/>
        <family val="2"/>
        <scheme val="minor"/>
      </rPr>
      <t>varattu ja vieko</t>
    </r>
    <r>
      <rPr>
        <sz val="10"/>
        <color theme="1" tint="0.14999847407452621"/>
        <rFont val="Century Gothic"/>
        <family val="1"/>
        <scheme val="minor"/>
      </rPr>
      <t>t</t>
    </r>
  </si>
  <si>
    <t>varattu  metko</t>
  </si>
  <si>
    <t>varattu metko</t>
  </si>
  <si>
    <t>viekot varattu</t>
  </si>
  <si>
    <t>viekot varatu</t>
  </si>
  <si>
    <t>viekko 3 varattu vk.27. eli 29.6-5.7.2026</t>
  </si>
  <si>
    <t>maja varattu ja viekot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</si>
</sst>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2" formatCode="_-* #,##0\ &quot;€&quot;_-;\-* #,##0\ &quot;€&quot;_-;_-* &quot;-&quot;\ &quot;€&quot;_-;_-@_-"/>
    <numFmt numFmtId="44" formatCode="_-* #,##0.00\ &quot;€&quot;_-;\-* #,##0.00\ &quot;€&quot;_-;_-* &quot;-&quot;??\ &quot;€&quot;_-;_-@_-"/>
    <numFmt numFmtId="164" formatCode="_(* #,##0_);_(* \(#,##0\);_(* &quot;-&quot;_);_(@_)"/>
    <numFmt numFmtId="165" formatCode="_(* #,##0.00_);_(* \(#,##0.00\);_(* &quot;-&quot;??_);_(@_)"/>
    <numFmt numFmtId="166" formatCode="d"/>
  </numFmts>
  <fonts count="38">
    <font>
      <sz val="11"/>
      <color theme="1" tint="0.24994659260841701"/>
      <name val="Century Gothic"/>
      <family val="2"/>
      <scheme val="minor"/>
    </font>
    <font>
      <sz val="11"/>
      <color theme="1"/>
      <name val="Century Gothic"/>
      <family val="2"/>
      <scheme val="minor"/>
    </font>
    <font>
      <sz val="8"/>
      <name val="Arial"/>
      <family val="2"/>
    </font>
    <font>
      <b/>
      <sz val="11"/>
      <color theme="0"/>
      <name val="Century Gothic"/>
      <family val="2"/>
      <scheme val="minor"/>
    </font>
    <font>
      <b/>
      <sz val="14"/>
      <color theme="0"/>
      <name val="Century Gothic"/>
      <family val="2"/>
      <scheme val="minor"/>
    </font>
    <font>
      <sz val="35"/>
      <color theme="4"/>
      <name val="Century Gothic"/>
      <family val="2"/>
      <scheme val="minor"/>
    </font>
    <font>
      <sz val="12"/>
      <color theme="4" tint="-0.24994659260841701"/>
      <name val="Century Gothic"/>
      <family val="1"/>
      <scheme val="major"/>
    </font>
    <font>
      <sz val="11"/>
      <color theme="1" tint="0.34998626667073579"/>
      <name val="Century Gothic"/>
      <family val="2"/>
      <scheme val="minor"/>
    </font>
    <font>
      <sz val="11"/>
      <color theme="4" tint="-0.24994659260841701"/>
      <name val="Century Gothic"/>
      <family val="2"/>
      <scheme val="minor"/>
    </font>
    <font>
      <sz val="11"/>
      <color indexed="63"/>
      <name val="Century Gothic"/>
      <family val="2"/>
      <scheme val="minor"/>
    </font>
    <font>
      <sz val="11"/>
      <name val="Century Gothic"/>
      <family val="2"/>
      <scheme val="minor"/>
    </font>
    <font>
      <b/>
      <sz val="11"/>
      <color theme="1" tint="0.34998626667073579"/>
      <name val="Century Gothic"/>
      <family val="2"/>
      <scheme val="minor"/>
    </font>
    <font>
      <sz val="11"/>
      <color theme="1" tint="0.24994659260841701"/>
      <name val="Century Gothic"/>
      <family val="2"/>
      <scheme val="minor"/>
    </font>
    <font>
      <sz val="11"/>
      <color theme="1" tint="0.14999847407452621"/>
      <name val="Century Gothic"/>
      <family val="1"/>
      <scheme val="minor"/>
    </font>
    <font>
      <sz val="35"/>
      <color theme="1" tint="0.14999847407452621"/>
      <name val="Century Gothic"/>
      <family val="1"/>
      <scheme val="minor"/>
    </font>
    <font>
      <sz val="12"/>
      <color theme="1" tint="0.14999847407452621"/>
      <name val="Century Gothic"/>
      <family val="1"/>
      <scheme val="minor"/>
    </font>
    <font>
      <sz val="10"/>
      <color theme="1" tint="0.14999847407452621"/>
      <name val="Century Gothic"/>
      <family val="1"/>
      <scheme val="minor"/>
    </font>
    <font>
      <sz val="12"/>
      <name val="Century Gothic"/>
      <family val="1"/>
      <scheme val="minor"/>
    </font>
    <font>
      <b/>
      <sz val="36"/>
      <color theme="8" tint="-0.499984740745262"/>
      <name val="Century Gothic"/>
      <family val="1"/>
      <scheme val="major"/>
    </font>
    <font>
      <b/>
      <sz val="36"/>
      <color theme="9" tint="-0.499984740745262"/>
      <name val="Century Gothic"/>
      <family val="1"/>
      <scheme val="major"/>
    </font>
    <font>
      <b/>
      <sz val="36"/>
      <color theme="5" tint="-0.499984740745262"/>
      <name val="Century Gothic"/>
      <family val="1"/>
      <scheme val="major"/>
    </font>
    <font>
      <b/>
      <sz val="36"/>
      <color theme="7" tint="-0.499984740745262"/>
      <name val="Century Gothic"/>
      <family val="1"/>
      <scheme val="major"/>
    </font>
    <font>
      <sz val="11"/>
      <color rgb="FF006100"/>
      <name val="Century Gothic"/>
      <family val="2"/>
      <scheme val="minor"/>
    </font>
    <font>
      <sz val="11"/>
      <color rgb="FF9C0006"/>
      <name val="Century Gothic"/>
      <family val="2"/>
      <scheme val="minor"/>
    </font>
    <font>
      <sz val="11"/>
      <color rgb="FF9C5700"/>
      <name val="Century Gothic"/>
      <family val="2"/>
      <scheme val="minor"/>
    </font>
    <font>
      <sz val="11"/>
      <color rgb="FF3F3F76"/>
      <name val="Century Gothic"/>
      <family val="2"/>
      <scheme val="minor"/>
    </font>
    <font>
      <b/>
      <sz val="11"/>
      <color rgb="FF3F3F3F"/>
      <name val="Century Gothic"/>
      <family val="2"/>
      <scheme val="minor"/>
    </font>
    <font>
      <b/>
      <sz val="11"/>
      <color rgb="FFFA7D00"/>
      <name val="Century Gothic"/>
      <family val="2"/>
      <scheme val="minor"/>
    </font>
    <font>
      <sz val="11"/>
      <color rgb="FFFA7D00"/>
      <name val="Century Gothic"/>
      <family val="2"/>
      <scheme val="minor"/>
    </font>
    <font>
      <sz val="11"/>
      <color rgb="FFFF0000"/>
      <name val="Century Gothic"/>
      <family val="2"/>
      <scheme val="minor"/>
    </font>
    <font>
      <i/>
      <sz val="11"/>
      <color rgb="FF7F7F7F"/>
      <name val="Century Gothic"/>
      <family val="2"/>
      <scheme val="minor"/>
    </font>
    <font>
      <b/>
      <sz val="11"/>
      <color theme="1"/>
      <name val="Century Gothic"/>
      <family val="2"/>
      <scheme val="minor"/>
    </font>
    <font>
      <sz val="11"/>
      <color theme="0"/>
      <name val="Century Gothic"/>
      <family val="2"/>
      <scheme val="minor"/>
    </font>
    <font>
      <sz val="12"/>
      <color rgb="FFFF0000"/>
      <name val="Century Gothic"/>
      <family val="1"/>
      <scheme val="minor"/>
    </font>
    <font>
      <sz val="10"/>
      <color rgb="FFFF0000"/>
      <name val="Century Gothic"/>
      <family val="1"/>
      <scheme val="minor"/>
    </font>
    <font>
      <sz val="11"/>
      <color rgb="FFFF0000"/>
      <name val="Century Gothic"/>
      <family val="1"/>
      <scheme val="minor"/>
    </font>
    <font>
      <sz val="10"/>
      <color rgb="FFFF0000"/>
      <name val="Century Gothic"/>
      <family val="2"/>
      <scheme val="minor"/>
    </font>
    <font>
      <sz val="10"/>
      <color theme="1" tint="0.14999847407452621"/>
      <name val="Century Gothic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8"/>
      </patternFill>
    </fill>
    <fill>
      <patternFill patternType="solid">
        <fgColor theme="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8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ck">
        <color theme="1" tint="0.499984740745262"/>
      </left>
      <right style="thick">
        <color theme="1" tint="0.499984740745262"/>
      </right>
      <top style="thick">
        <color theme="1" tint="0.499984740745262"/>
      </top>
      <bottom style="thick">
        <color theme="1" tint="0.499984740745262"/>
      </bottom>
      <diagonal/>
    </border>
    <border>
      <left/>
      <right/>
      <top/>
      <bottom style="medium">
        <color theme="4" tint="-0.24994659260841701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/>
      <diagonal/>
    </border>
    <border>
      <left style="thin">
        <color theme="8" tint="0.59996337778862885"/>
      </left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 style="thin">
        <color theme="8" tint="0.59996337778862885"/>
      </right>
      <top style="thin">
        <color theme="8" tint="0.59996337778862885"/>
      </top>
      <bottom/>
      <diagonal/>
    </border>
    <border>
      <left/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/>
      <top style="thin">
        <color theme="8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/>
      <bottom style="thin">
        <color theme="9" tint="0.59996337778862885"/>
      </bottom>
      <diagonal/>
    </border>
    <border>
      <left/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 style="thin">
        <color theme="9" tint="0.59996337778862885"/>
      </top>
      <bottom/>
      <diagonal/>
    </border>
    <border>
      <left/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/>
      <bottom style="thin">
        <color theme="7" tint="0.59996337778862885"/>
      </bottom>
      <diagonal/>
    </border>
    <border>
      <left/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 style="thin">
        <color theme="7" tint="0.59996337778862885"/>
      </top>
      <bottom/>
      <diagonal/>
    </border>
    <border>
      <left/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/>
      <bottom style="thin">
        <color theme="5" tint="0.59996337778862885"/>
      </bottom>
      <diagonal/>
    </border>
    <border>
      <left/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 style="thin">
        <color theme="5" tint="0.59996337778862885"/>
      </top>
      <bottom/>
      <diagonal/>
    </border>
    <border>
      <left/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top"/>
    </xf>
    <xf numFmtId="0" fontId="9" fillId="2" borderId="0" applyNumberFormat="0" applyBorder="0" applyAlignment="0" applyProtection="0"/>
    <xf numFmtId="0" fontId="8" fillId="0" borderId="3" applyNumberFormat="0" applyFill="0" applyProtection="0">
      <alignment horizontal="left" vertical="center" indent="1"/>
    </xf>
    <xf numFmtId="0" fontId="3" fillId="3" borderId="1" applyNumberFormat="0" applyAlignment="0" applyProtection="0"/>
    <xf numFmtId="0" fontId="4" fillId="4" borderId="2" applyNumberFormat="0" applyProtection="0">
      <alignment vertical="center"/>
    </xf>
    <xf numFmtId="0" fontId="5" fillId="0" borderId="0" applyFill="0" applyBorder="0" applyProtection="0">
      <alignment vertical="center"/>
    </xf>
    <xf numFmtId="165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1" fillId="5" borderId="0" applyBorder="0" applyProtection="0">
      <alignment horizontal="left" vertical="top" wrapText="1" indent="1"/>
    </xf>
    <xf numFmtId="166" fontId="7" fillId="0" borderId="0">
      <alignment horizontal="left" indent="1"/>
    </xf>
    <xf numFmtId="0" fontId="10" fillId="5" borderId="0" applyNumberFormat="0" applyFont="0" applyBorder="0" applyAlignment="0">
      <alignment horizontal="left" vertical="center" indent="1"/>
    </xf>
    <xf numFmtId="0" fontId="6" fillId="0" borderId="0">
      <alignment horizontal="left" indent="1"/>
    </xf>
    <xf numFmtId="0" fontId="8" fillId="0" borderId="0" applyFill="0" applyProtection="0"/>
    <xf numFmtId="0" fontId="12" fillId="0" borderId="0" applyFill="0" applyProtection="0"/>
    <xf numFmtId="0" fontId="22" fillId="10" borderId="0" applyNumberFormat="0" applyBorder="0" applyAlignment="0" applyProtection="0"/>
    <xf numFmtId="0" fontId="23" fillId="11" borderId="0" applyNumberFormat="0" applyBorder="0" applyAlignment="0" applyProtection="0"/>
    <xf numFmtId="0" fontId="24" fillId="12" borderId="0" applyNumberFormat="0" applyBorder="0" applyAlignment="0" applyProtection="0"/>
    <xf numFmtId="0" fontId="25" fillId="13" borderId="32" applyNumberFormat="0" applyAlignment="0" applyProtection="0"/>
    <xf numFmtId="0" fontId="26" fillId="14" borderId="33" applyNumberFormat="0" applyAlignment="0" applyProtection="0"/>
    <xf numFmtId="0" fontId="27" fillId="14" borderId="32" applyNumberFormat="0" applyAlignment="0" applyProtection="0"/>
    <xf numFmtId="0" fontId="28" fillId="0" borderId="34" applyNumberFormat="0" applyFill="0" applyAlignment="0" applyProtection="0"/>
    <xf numFmtId="0" fontId="3" fillId="15" borderId="35" applyNumberFormat="0" applyAlignment="0" applyProtection="0"/>
    <xf numFmtId="0" fontId="29" fillId="0" borderId="0" applyNumberFormat="0" applyFill="0" applyBorder="0" applyAlignment="0" applyProtection="0"/>
    <xf numFmtId="0" fontId="12" fillId="16" borderId="36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37" applyNumberFormat="0" applyFill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3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3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3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32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</cellStyleXfs>
  <cellXfs count="66">
    <xf numFmtId="0" fontId="0" fillId="0" borderId="0" xfId="0">
      <alignment vertical="top"/>
    </xf>
    <xf numFmtId="0" fontId="13" fillId="0" borderId="0" xfId="0" applyFont="1">
      <alignment vertical="top"/>
    </xf>
    <xf numFmtId="0" fontId="13" fillId="0" borderId="0" xfId="0" applyFont="1" applyFill="1" applyBorder="1">
      <alignment vertical="top"/>
    </xf>
    <xf numFmtId="0" fontId="13" fillId="0" borderId="0" xfId="2" applyFont="1" applyFill="1" applyBorder="1" applyAlignment="1">
      <alignment vertical="center"/>
    </xf>
    <xf numFmtId="0" fontId="14" fillId="0" borderId="0" xfId="5" applyFont="1" applyFill="1" applyAlignment="1">
      <alignment horizontal="left" vertical="center"/>
    </xf>
    <xf numFmtId="0" fontId="15" fillId="0" borderId="0" xfId="0" applyFont="1" applyAlignment="1">
      <alignment horizontal="left" vertical="center" indent="1"/>
    </xf>
    <xf numFmtId="0" fontId="17" fillId="6" borderId="4" xfId="2" applyFont="1" applyFill="1" applyBorder="1" applyAlignment="1">
      <alignment horizontal="center" vertical="center"/>
    </xf>
    <xf numFmtId="0" fontId="17" fillId="6" borderId="5" xfId="2" applyFont="1" applyFill="1" applyBorder="1" applyAlignment="1">
      <alignment horizontal="center" vertical="center"/>
    </xf>
    <xf numFmtId="0" fontId="17" fillId="6" borderId="6" xfId="2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6" fillId="0" borderId="10" xfId="0" applyFont="1" applyFill="1" applyBorder="1" applyAlignment="1">
      <alignment horizontal="left" vertical="top" wrapText="1" indent="1"/>
    </xf>
    <xf numFmtId="0" fontId="16" fillId="0" borderId="0" xfId="0" applyFont="1" applyAlignment="1">
      <alignment horizontal="left" vertical="top" wrapText="1" indent="1"/>
    </xf>
    <xf numFmtId="0" fontId="13" fillId="0" borderId="8" xfId="16" applyFont="1" applyFill="1" applyBorder="1" applyAlignment="1">
      <alignment horizontal="center" vertical="center"/>
    </xf>
    <xf numFmtId="0" fontId="13" fillId="0" borderId="8" xfId="14" applyFont="1" applyFill="1" applyBorder="1" applyAlignment="1">
      <alignment horizontal="center" vertical="center"/>
    </xf>
    <xf numFmtId="0" fontId="17" fillId="7" borderId="4" xfId="2" applyFont="1" applyFill="1" applyBorder="1" applyAlignment="1">
      <alignment horizontal="center" vertical="center"/>
    </xf>
    <xf numFmtId="0" fontId="17" fillId="7" borderId="5" xfId="2" applyFont="1" applyFill="1" applyBorder="1" applyAlignment="1">
      <alignment horizontal="center" vertical="center"/>
    </xf>
    <xf numFmtId="0" fontId="17" fillId="7" borderId="6" xfId="2" applyFont="1" applyFill="1" applyBorder="1" applyAlignment="1">
      <alignment horizontal="center" vertical="center"/>
    </xf>
    <xf numFmtId="0" fontId="17" fillId="8" borderId="4" xfId="2" applyFont="1" applyFill="1" applyBorder="1" applyAlignment="1">
      <alignment horizontal="center" vertical="center"/>
    </xf>
    <xf numFmtId="0" fontId="17" fillId="8" borderId="5" xfId="2" applyFont="1" applyFill="1" applyBorder="1" applyAlignment="1">
      <alignment horizontal="center" vertical="center"/>
    </xf>
    <xf numFmtId="0" fontId="17" fillId="8" borderId="6" xfId="2" applyFont="1" applyFill="1" applyBorder="1" applyAlignment="1">
      <alignment horizontal="center" vertical="center"/>
    </xf>
    <xf numFmtId="0" fontId="16" fillId="0" borderId="15" xfId="0" applyFont="1" applyFill="1" applyBorder="1" applyAlignment="1">
      <alignment horizontal="left" vertical="top" wrapText="1" indent="1"/>
    </xf>
    <xf numFmtId="0" fontId="17" fillId="9" borderId="4" xfId="2" applyFont="1" applyFill="1" applyBorder="1" applyAlignment="1">
      <alignment horizontal="center" vertical="center"/>
    </xf>
    <xf numFmtId="0" fontId="17" fillId="9" borderId="5" xfId="2" applyFont="1" applyFill="1" applyBorder="1" applyAlignment="1">
      <alignment horizontal="center" vertical="center"/>
    </xf>
    <xf numFmtId="0" fontId="17" fillId="9" borderId="6" xfId="2" applyFont="1" applyFill="1" applyBorder="1" applyAlignment="1">
      <alignment horizontal="center" vertical="center"/>
    </xf>
    <xf numFmtId="0" fontId="16" fillId="0" borderId="21" xfId="0" applyFont="1" applyFill="1" applyBorder="1" applyAlignment="1">
      <alignment horizontal="left" vertical="top" wrapText="1" indent="1"/>
    </xf>
    <xf numFmtId="0" fontId="16" fillId="0" borderId="27" xfId="0" applyFont="1" applyFill="1" applyBorder="1" applyAlignment="1">
      <alignment horizontal="left" vertical="top" wrapText="1" indent="1"/>
    </xf>
    <xf numFmtId="0" fontId="13" fillId="0" borderId="0" xfId="0" applyFont="1" applyFill="1" applyBorder="1" applyAlignment="1">
      <alignment vertical="top"/>
    </xf>
    <xf numFmtId="0" fontId="15" fillId="0" borderId="0" xfId="0" applyFont="1" applyFill="1" applyBorder="1" applyAlignment="1">
      <alignment vertical="top"/>
    </xf>
    <xf numFmtId="0" fontId="16" fillId="0" borderId="0" xfId="0" applyFont="1" applyFill="1" applyBorder="1" applyAlignment="1">
      <alignment vertical="top"/>
    </xf>
    <xf numFmtId="0" fontId="13" fillId="0" borderId="0" xfId="0" applyFont="1" applyAlignment="1">
      <alignment vertical="top"/>
    </xf>
    <xf numFmtId="166" fontId="15" fillId="0" borderId="9" xfId="12" applyNumberFormat="1" applyFont="1" applyFill="1" applyBorder="1" applyAlignment="1">
      <alignment horizontal="right" vertical="center" indent="1"/>
    </xf>
    <xf numFmtId="166" fontId="15" fillId="0" borderId="26" xfId="12" applyNumberFormat="1" applyFont="1" applyFill="1" applyBorder="1" applyAlignment="1">
      <alignment horizontal="right" vertical="center" indent="1"/>
    </xf>
    <xf numFmtId="166" fontId="15" fillId="0" borderId="20" xfId="12" applyNumberFormat="1" applyFont="1" applyFill="1" applyBorder="1" applyAlignment="1">
      <alignment horizontal="right" vertical="center" indent="1"/>
    </xf>
    <xf numFmtId="166" fontId="15" fillId="0" borderId="14" xfId="12" applyNumberFormat="1" applyFont="1" applyFill="1" applyBorder="1" applyAlignment="1">
      <alignment horizontal="right" vertical="center" indent="1"/>
    </xf>
    <xf numFmtId="166" fontId="33" fillId="0" borderId="11" xfId="12" applyNumberFormat="1" applyFont="1" applyFill="1" applyBorder="1" applyAlignment="1">
      <alignment horizontal="right" vertical="center" indent="1"/>
    </xf>
    <xf numFmtId="0" fontId="34" fillId="0" borderId="10" xfId="0" applyFont="1" applyFill="1" applyBorder="1" applyAlignment="1">
      <alignment horizontal="left" vertical="top" wrapText="1" indent="1"/>
    </xf>
    <xf numFmtId="166" fontId="33" fillId="0" borderId="9" xfId="12" applyNumberFormat="1" applyFont="1" applyFill="1" applyBorder="1" applyAlignment="1">
      <alignment horizontal="right" vertical="center" indent="1"/>
    </xf>
    <xf numFmtId="0" fontId="35" fillId="0" borderId="0" xfId="0" applyFont="1">
      <alignment vertical="top"/>
    </xf>
    <xf numFmtId="166" fontId="33" fillId="0" borderId="14" xfId="12" applyNumberFormat="1" applyFont="1" applyFill="1" applyBorder="1" applyAlignment="1">
      <alignment horizontal="right" vertical="center" indent="1"/>
    </xf>
    <xf numFmtId="166" fontId="33" fillId="0" borderId="20" xfId="12" applyNumberFormat="1" applyFont="1" applyFill="1" applyBorder="1" applyAlignment="1">
      <alignment horizontal="right" vertical="center" indent="1"/>
    </xf>
    <xf numFmtId="166" fontId="33" fillId="0" borderId="26" xfId="12" applyNumberFormat="1" applyFont="1" applyFill="1" applyBorder="1" applyAlignment="1">
      <alignment horizontal="right" vertical="center" indent="1"/>
    </xf>
    <xf numFmtId="0" fontId="36" fillId="0" borderId="10" xfId="0" applyFont="1" applyFill="1" applyBorder="1" applyAlignment="1">
      <alignment horizontal="left" vertical="top" wrapText="1" indent="1"/>
    </xf>
    <xf numFmtId="0" fontId="36" fillId="0" borderId="21" xfId="0" applyFont="1" applyFill="1" applyBorder="1" applyAlignment="1">
      <alignment horizontal="left" vertical="top" wrapText="1" indent="1"/>
    </xf>
    <xf numFmtId="0" fontId="37" fillId="0" borderId="21" xfId="0" applyFont="1" applyFill="1" applyBorder="1" applyAlignment="1">
      <alignment horizontal="left" vertical="top" wrapText="1" indent="1"/>
    </xf>
    <xf numFmtId="0" fontId="36" fillId="0" borderId="15" xfId="0" applyFont="1" applyFill="1" applyBorder="1" applyAlignment="1">
      <alignment horizontal="left" vertical="top" wrapText="1" indent="1"/>
    </xf>
    <xf numFmtId="0" fontId="18" fillId="0" borderId="0" xfId="5" applyFont="1" applyFill="1" applyBorder="1">
      <alignment vertical="center"/>
    </xf>
    <xf numFmtId="0" fontId="13" fillId="0" borderId="13" xfId="11" applyFont="1" applyFill="1" applyBorder="1" applyAlignment="1">
      <alignment horizontal="left" vertical="center" wrapText="1" indent="1"/>
    </xf>
    <xf numFmtId="0" fontId="13" fillId="0" borderId="11" xfId="11" applyFont="1" applyFill="1" applyBorder="1" applyAlignment="1">
      <alignment horizontal="left" vertical="center" wrapText="1" indent="1"/>
    </xf>
    <xf numFmtId="0" fontId="16" fillId="0" borderId="7" xfId="11" applyFont="1" applyFill="1" applyBorder="1" applyAlignment="1">
      <alignment horizontal="left" vertical="top" wrapText="1" indent="1"/>
    </xf>
    <xf numFmtId="0" fontId="16" fillId="0" borderId="12" xfId="11" applyFont="1" applyFill="1" applyBorder="1" applyAlignment="1">
      <alignment horizontal="left" vertical="top" wrapText="1" indent="1"/>
    </xf>
    <xf numFmtId="0" fontId="17" fillId="6" borderId="0" xfId="15" applyFont="1" applyFill="1" applyBorder="1" applyAlignment="1">
      <alignment horizontal="center" vertical="center"/>
    </xf>
    <xf numFmtId="0" fontId="19" fillId="0" borderId="0" xfId="5" applyFont="1" applyFill="1" applyBorder="1">
      <alignment vertical="center"/>
    </xf>
    <xf numFmtId="0" fontId="13" fillId="0" borderId="18" xfId="11" applyFont="1" applyFill="1" applyBorder="1" applyAlignment="1">
      <alignment horizontal="left" vertical="center" wrapText="1" indent="1"/>
    </xf>
    <xf numFmtId="0" fontId="13" fillId="0" borderId="19" xfId="11" applyFont="1" applyFill="1" applyBorder="1" applyAlignment="1">
      <alignment horizontal="left" vertical="center" wrapText="1" indent="1"/>
    </xf>
    <xf numFmtId="0" fontId="16" fillId="0" borderId="16" xfId="11" applyFont="1" applyFill="1" applyBorder="1" applyAlignment="1">
      <alignment horizontal="left" vertical="top" wrapText="1" indent="1"/>
    </xf>
    <xf numFmtId="0" fontId="16" fillId="0" borderId="17" xfId="11" applyFont="1" applyFill="1" applyBorder="1" applyAlignment="1">
      <alignment horizontal="left" vertical="top" wrapText="1" indent="1"/>
    </xf>
    <xf numFmtId="0" fontId="21" fillId="0" borderId="0" xfId="5" applyFont="1" applyFill="1" applyBorder="1">
      <alignment vertical="center"/>
    </xf>
    <xf numFmtId="0" fontId="13" fillId="0" borderId="24" xfId="11" applyFont="1" applyFill="1" applyBorder="1" applyAlignment="1">
      <alignment horizontal="left" vertical="center" wrapText="1" indent="1"/>
    </xf>
    <xf numFmtId="0" fontId="13" fillId="0" borderId="25" xfId="11" applyFont="1" applyFill="1" applyBorder="1" applyAlignment="1">
      <alignment horizontal="left" vertical="center" wrapText="1" indent="1"/>
    </xf>
    <xf numFmtId="0" fontId="16" fillId="0" borderId="22" xfId="11" applyFont="1" applyFill="1" applyBorder="1" applyAlignment="1">
      <alignment horizontal="left" vertical="top" wrapText="1" indent="1"/>
    </xf>
    <xf numFmtId="0" fontId="16" fillId="0" borderId="23" xfId="11" applyFont="1" applyFill="1" applyBorder="1" applyAlignment="1">
      <alignment horizontal="left" vertical="top" wrapText="1" indent="1"/>
    </xf>
    <xf numFmtId="0" fontId="20" fillId="0" borderId="0" xfId="5" applyFont="1" applyFill="1" applyBorder="1">
      <alignment vertical="center"/>
    </xf>
    <xf numFmtId="0" fontId="13" fillId="0" borderId="30" xfId="11" applyFont="1" applyFill="1" applyBorder="1" applyAlignment="1">
      <alignment horizontal="left" vertical="center" wrapText="1" indent="1"/>
    </xf>
    <xf numFmtId="0" fontId="13" fillId="0" borderId="31" xfId="11" applyFont="1" applyFill="1" applyBorder="1" applyAlignment="1">
      <alignment horizontal="left" vertical="center" wrapText="1" indent="1"/>
    </xf>
    <xf numFmtId="0" fontId="16" fillId="0" borderId="28" xfId="11" applyFont="1" applyFill="1" applyBorder="1" applyAlignment="1">
      <alignment horizontal="left" vertical="top" wrapText="1" indent="1"/>
    </xf>
    <xf numFmtId="0" fontId="16" fillId="0" borderId="29" xfId="11" applyFont="1" applyFill="1" applyBorder="1" applyAlignment="1">
      <alignment horizontal="left" vertical="top" wrapText="1" indent="1"/>
    </xf>
  </cellXfs>
  <cellStyles count="50">
    <cellStyle name="20% - Accent1" xfId="29" builtinId="30" customBuiltin="1"/>
    <cellStyle name="20% - Accent2" xfId="32" builtinId="34" customBuiltin="1"/>
    <cellStyle name="20% - Accent3" xfId="36" builtinId="38" customBuiltin="1"/>
    <cellStyle name="20% - Accent4" xfId="40" builtinId="42" customBuiltin="1"/>
    <cellStyle name="20% - Accent5" xfId="43" builtinId="46" customBuiltin="1"/>
    <cellStyle name="20% - Accent6" xfId="47" builtinId="50" customBuiltin="1"/>
    <cellStyle name="40% - Accent1" xfId="1" builtinId="31" customBuiltin="1"/>
    <cellStyle name="40% - Accent2" xfId="33" builtinId="35" customBuiltin="1"/>
    <cellStyle name="40% - Accent3" xfId="37" builtinId="39" customBuiltin="1"/>
    <cellStyle name="40% - Accent4" xfId="41" builtinId="43" customBuiltin="1"/>
    <cellStyle name="40% - Accent5" xfId="44" builtinId="47" customBuiltin="1"/>
    <cellStyle name="40% - Accent6" xfId="48" builtinId="51" customBuiltin="1"/>
    <cellStyle name="60% - Accent1" xfId="30" builtinId="32" customBuiltin="1"/>
    <cellStyle name="60% - Accent2" xfId="34" builtinId="36" customBuiltin="1"/>
    <cellStyle name="60% - Accent3" xfId="38" builtinId="40" customBuiltin="1"/>
    <cellStyle name="60% - Accent4" xfId="42" builtinId="44" customBuiltin="1"/>
    <cellStyle name="60% - Accent5" xfId="45" builtinId="48" customBuiltin="1"/>
    <cellStyle name="60% - Accent6" xfId="49" builtinId="52" customBuiltin="1"/>
    <cellStyle name="Accent1" xfId="3" builtinId="29" customBuiltin="1"/>
    <cellStyle name="Accent2" xfId="31" builtinId="33" customBuiltin="1"/>
    <cellStyle name="Accent3" xfId="35" builtinId="37" customBuiltin="1"/>
    <cellStyle name="Accent4" xfId="39" builtinId="41" customBuiltin="1"/>
    <cellStyle name="Accent5" xfId="4" builtinId="45" customBuiltin="1"/>
    <cellStyle name="Accent6" xfId="46" builtinId="49" customBuiltin="1"/>
    <cellStyle name="Asetukset-merkintä" xfId="14"/>
    <cellStyle name="Bad" xfId="18" builtinId="27" customBuiltin="1"/>
    <cellStyle name="Calculation" xfId="22" builtinId="22" customBuiltin="1"/>
    <cellStyle name="Check Cell" xfId="24" builtinId="23" customBuiltin="1"/>
    <cellStyle name="Comma" xfId="6" builtinId="3" customBuiltin="1"/>
    <cellStyle name="Comma [0]" xfId="7" builtinId="6" customBuiltin="1"/>
    <cellStyle name="Currency" xfId="8" builtinId="4" customBuiltin="1"/>
    <cellStyle name="Currency [0]" xfId="9" builtinId="7" customBuiltin="1"/>
    <cellStyle name="Explanatory Text" xfId="27" builtinId="53" customBuiltin="1"/>
    <cellStyle name="Good" xfId="17" builtinId="26" customBuiltin="1"/>
    <cellStyle name="Heading 1" xfId="2" builtinId="16" customBuiltin="1"/>
    <cellStyle name="Heading 2" xfId="15" builtinId="17" customBuiltin="1"/>
    <cellStyle name="Heading 3" xfId="16" builtinId="18" customBuiltin="1"/>
    <cellStyle name="Heading 4" xfId="11" builtinId="19" customBuiltin="1"/>
    <cellStyle name="Input" xfId="20" builtinId="20" customBuiltin="1"/>
    <cellStyle name="Linked Cell" xfId="23" builtinId="24" customBuiltin="1"/>
    <cellStyle name="Neutral" xfId="19" builtinId="28" customBuiltin="1"/>
    <cellStyle name="Normal" xfId="0" builtinId="0" customBuiltin="1"/>
    <cellStyle name="Note" xfId="26" builtinId="10" customBuiltin="1"/>
    <cellStyle name="Output" xfId="21" builtinId="21" customBuiltin="1"/>
    <cellStyle name="Percent" xfId="10" builtinId="5" customBuiltin="1"/>
    <cellStyle name="Päivä" xfId="12"/>
    <cellStyle name="Title" xfId="5" builtinId="15" customBuiltin="1"/>
    <cellStyle name="Total" xfId="28" builtinId="25" customBuiltin="1"/>
    <cellStyle name="Vaihtuvavärinen" xfId="13"/>
    <cellStyle name="Warning Text" xfId="25" builtinId="11" customBuiltin="1"/>
  </cellStyles>
  <dxfs count="24"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1F2F5"/>
      <rgbColor rgb="00008080"/>
      <rgbColor rgb="00E4EAF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314265"/>
      <rgbColor rgb="00CCFFCC"/>
      <rgbColor rgb="00FFEECD"/>
      <rgbColor rgb="00D0D8E2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71778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B4B4B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1263736</xdr:colOff>
      <xdr:row>1</xdr:row>
      <xdr:rowOff>0</xdr:rowOff>
    </xdr:from>
    <xdr:to>
      <xdr:col>7</xdr:col>
      <xdr:colOff>1265236</xdr:colOff>
      <xdr:row>1</xdr:row>
      <xdr:rowOff>1143000</xdr:rowOff>
    </xdr:to>
    <xdr:pic>
      <xdr:nvPicPr>
        <xdr:cNvPr id="3" name="Kuva 2" descr="Ylätunniste, talvi&#10;&#10;Wordin kuvakollaasi: Talvi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3921211" y="114300"/>
          <a:ext cx="5068800" cy="1143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1500</xdr:colOff>
      <xdr:row>1</xdr:row>
      <xdr:rowOff>1143000</xdr:rowOff>
    </xdr:to>
    <xdr:pic>
      <xdr:nvPicPr>
        <xdr:cNvPr id="3" name="Kuva 3" descr="Ylätunniste, syksy&#10;&#10;Wordin kuvakollaasi: Syksy">
          <a:extLst>
            <a:ext uri="{FF2B5EF4-FFF2-40B4-BE49-F238E27FC236}">
              <a16:creationId xmlns:a16="http://schemas.microsoft.com/office/drawing/2014/main" id="{26BA9BA1-C2B9-4C8B-9576-2A6E078A7E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3924300" y="114300"/>
          <a:ext cx="5068800" cy="1143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1500</xdr:colOff>
      <xdr:row>1</xdr:row>
      <xdr:rowOff>1143000</xdr:rowOff>
    </xdr:to>
    <xdr:pic>
      <xdr:nvPicPr>
        <xdr:cNvPr id="3" name="Kuva 3" descr="Ylätunniste, syksy&#10;&#10;Wordin kuvakollaasi: Syksy">
          <a:extLst>
            <a:ext uri="{FF2B5EF4-FFF2-40B4-BE49-F238E27FC236}">
              <a16:creationId xmlns:a16="http://schemas.microsoft.com/office/drawing/2014/main" id="{8BEBE737-7F33-4CBD-9C84-D076D08686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3924300" y="114300"/>
          <a:ext cx="5068800" cy="1143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1500</xdr:colOff>
      <xdr:row>1</xdr:row>
      <xdr:rowOff>1143000</xdr:rowOff>
    </xdr:to>
    <xdr:pic>
      <xdr:nvPicPr>
        <xdr:cNvPr id="4" name="Kuva 2" descr="Ylätunniste, talvi&#10;&#10;Wordin kuvakollaasi: Talvi">
          <a:extLst>
            <a:ext uri="{FF2B5EF4-FFF2-40B4-BE49-F238E27FC236}">
              <a16:creationId xmlns:a16="http://schemas.microsoft.com/office/drawing/2014/main" id="{4D0AF434-258F-44DE-AB56-D1108C3EBC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3924300" y="114300"/>
          <a:ext cx="5068800" cy="1143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1500</xdr:colOff>
      <xdr:row>1</xdr:row>
      <xdr:rowOff>1143000</xdr:rowOff>
    </xdr:to>
    <xdr:pic>
      <xdr:nvPicPr>
        <xdr:cNvPr id="4" name="Kuva 2" descr="Ylätunniste, talvi&#10;&#10;Wordin kuvakollaasi: Talvi">
          <a:extLst>
            <a:ext uri="{FF2B5EF4-FFF2-40B4-BE49-F238E27FC236}">
              <a16:creationId xmlns:a16="http://schemas.microsoft.com/office/drawing/2014/main" id="{E35920F9-32B1-4277-B25B-BBD7184D0E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3924300" y="114300"/>
          <a:ext cx="5068800" cy="1143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1265925</xdr:colOff>
      <xdr:row>1</xdr:row>
      <xdr:rowOff>0</xdr:rowOff>
    </xdr:from>
    <xdr:to>
      <xdr:col>8</xdr:col>
      <xdr:colOff>600</xdr:colOff>
      <xdr:row>1</xdr:row>
      <xdr:rowOff>1143000</xdr:rowOff>
    </xdr:to>
    <xdr:pic>
      <xdr:nvPicPr>
        <xdr:cNvPr id="2" name="Kuva 1" descr="Ylätunniste, kevät&#10;&#10;Wordin kuvakollaasi: Kevät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3923400" y="114300"/>
          <a:ext cx="5068800" cy="1143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1500</xdr:colOff>
      <xdr:row>1</xdr:row>
      <xdr:rowOff>1143000</xdr:rowOff>
    </xdr:to>
    <xdr:pic>
      <xdr:nvPicPr>
        <xdr:cNvPr id="3" name="Kuva 3" descr="Ylätunniste, kevät&#10;&#10;Wordin kuvakollaasi: Kevät">
          <a:extLst>
            <a:ext uri="{FF2B5EF4-FFF2-40B4-BE49-F238E27FC236}">
              <a16:creationId xmlns:a16="http://schemas.microsoft.com/office/drawing/2014/main" id="{7D36E0C9-7C0B-4998-AA81-74CD55BF98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3924300" y="114300"/>
          <a:ext cx="5068800" cy="1143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1500</xdr:colOff>
      <xdr:row>1</xdr:row>
      <xdr:rowOff>1143000</xdr:rowOff>
    </xdr:to>
    <xdr:pic>
      <xdr:nvPicPr>
        <xdr:cNvPr id="3" name="Kuva 3" descr="Ylätunniste, kevät&#10;&#10;Wordin kuvakollaasi: Kevät">
          <a:extLst>
            <a:ext uri="{FF2B5EF4-FFF2-40B4-BE49-F238E27FC236}">
              <a16:creationId xmlns:a16="http://schemas.microsoft.com/office/drawing/2014/main" id="{2E1F58BB-960B-4449-8189-6EFF5A16A3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3924300" y="114300"/>
          <a:ext cx="5068800" cy="1143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1154</xdr:colOff>
      <xdr:row>1</xdr:row>
      <xdr:rowOff>0</xdr:rowOff>
    </xdr:from>
    <xdr:to>
      <xdr:col>8</xdr:col>
      <xdr:colOff>2654</xdr:colOff>
      <xdr:row>1</xdr:row>
      <xdr:rowOff>1143000</xdr:rowOff>
    </xdr:to>
    <xdr:pic>
      <xdr:nvPicPr>
        <xdr:cNvPr id="3" name="Kuva 2" descr="Ylätunniste, kesä&#10;&#10;Wordin kuvakollaasi: Kesä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3925454" y="114300"/>
          <a:ext cx="5068800" cy="1143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1500</xdr:colOff>
      <xdr:row>1</xdr:row>
      <xdr:rowOff>1143000</xdr:rowOff>
    </xdr:to>
    <xdr:pic>
      <xdr:nvPicPr>
        <xdr:cNvPr id="3" name="Kuva 3" descr="Ylätunniste, kesä&#10;&#10;Wordin kuvakollaasi: Kesä">
          <a:extLst>
            <a:ext uri="{FF2B5EF4-FFF2-40B4-BE49-F238E27FC236}">
              <a16:creationId xmlns:a16="http://schemas.microsoft.com/office/drawing/2014/main" id="{3F5C60D0-44A0-4AFA-BD71-4E84C6173A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3924300" y="114300"/>
          <a:ext cx="5068800" cy="1143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1500</xdr:colOff>
      <xdr:row>1</xdr:row>
      <xdr:rowOff>1143000</xdr:rowOff>
    </xdr:to>
    <xdr:pic>
      <xdr:nvPicPr>
        <xdr:cNvPr id="3" name="Kuva 3" descr="Ylätunniste, kesä&#10;&#10;Wordin kuvakollaasi: Kesä">
          <a:extLst>
            <a:ext uri="{FF2B5EF4-FFF2-40B4-BE49-F238E27FC236}">
              <a16:creationId xmlns:a16="http://schemas.microsoft.com/office/drawing/2014/main" id="{3EFDCD43-4074-48B5-8268-BA41557626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3924300" y="114300"/>
          <a:ext cx="5068800" cy="1143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1265533</xdr:colOff>
      <xdr:row>1</xdr:row>
      <xdr:rowOff>0</xdr:rowOff>
    </xdr:from>
    <xdr:to>
      <xdr:col>8</xdr:col>
      <xdr:colOff>208</xdr:colOff>
      <xdr:row>1</xdr:row>
      <xdr:rowOff>1143000</xdr:rowOff>
    </xdr:to>
    <xdr:pic>
      <xdr:nvPicPr>
        <xdr:cNvPr id="3" name="Kuva 2" descr="Ylätunniste, syksy&#10;&#10;Wordin kuvakollaasi: Syksy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3923008" y="114300"/>
          <a:ext cx="5068800" cy="1143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Custom 6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8" tint="0.59999389629810485"/>
    <pageSetUpPr autoPageBreaks="0" fitToPage="1"/>
  </sheetPr>
  <dimension ref="A1:L15"/>
  <sheetViews>
    <sheetView showGridLines="0" showRowColHeaders="0" zoomScaleNormal="100" workbookViewId="0">
      <selection activeCell="F4" sqref="F4"/>
    </sheetView>
  </sheetViews>
  <sheetFormatPr defaultColWidth="8.75" defaultRowHeight="15"/>
  <cols>
    <col min="1" max="1" width="1.625" style="29" customWidth="1"/>
    <col min="2" max="8" width="16.625" style="29" customWidth="1"/>
    <col min="9" max="9" width="1.625" style="26" customWidth="1"/>
    <col min="10" max="10" width="8.625" style="26" customWidth="1"/>
    <col min="11" max="11" width="12.25" style="26" customWidth="1"/>
    <col min="12" max="12" width="20.125" style="26" customWidth="1"/>
    <col min="13" max="13" width="1.625" style="26" customWidth="1"/>
    <col min="14" max="16384" width="8.75" style="26"/>
  </cols>
  <sheetData>
    <row r="1" spans="1:12" ht="9" customHeight="1">
      <c r="A1" s="1"/>
      <c r="B1" s="1"/>
      <c r="C1" s="1"/>
      <c r="D1" s="1"/>
      <c r="E1" s="1"/>
      <c r="F1" s="1"/>
      <c r="G1" s="1"/>
      <c r="H1" s="1"/>
      <c r="I1" s="26" t="s">
        <v>0</v>
      </c>
      <c r="K1" s="2"/>
      <c r="L1" s="2"/>
    </row>
    <row r="2" spans="1:12" ht="96" customHeight="1">
      <c r="A2" s="1"/>
      <c r="B2" s="45" t="str">
        <f>"Tammikuu "&amp;Kalenterivuosi</f>
        <v>Tammikuu 2026</v>
      </c>
      <c r="C2" s="45"/>
      <c r="D2" s="45"/>
      <c r="E2" s="3"/>
      <c r="F2" s="3"/>
      <c r="G2" s="3"/>
      <c r="H2" s="4"/>
      <c r="K2" s="2"/>
      <c r="L2" s="2"/>
    </row>
    <row r="3" spans="1:12" s="27" customFormat="1" ht="24" customHeight="1">
      <c r="A3" s="9"/>
      <c r="B3" s="6" t="str">
        <f>Viikon_aloituspäivä</f>
        <v>maanantai</v>
      </c>
      <c r="C3" s="7" t="str">
        <f t="shared" ref="C3:H3" si="0">TEXT(C4,"pppp")</f>
        <v>tiistai</v>
      </c>
      <c r="D3" s="7" t="str">
        <f t="shared" si="0"/>
        <v>keskiviikko</v>
      </c>
      <c r="E3" s="7" t="str">
        <f t="shared" si="0"/>
        <v>torstai</v>
      </c>
      <c r="F3" s="7" t="str">
        <f t="shared" si="0"/>
        <v>perjantai</v>
      </c>
      <c r="G3" s="7" t="str">
        <f t="shared" si="0"/>
        <v>lauantai</v>
      </c>
      <c r="H3" s="8" t="str">
        <f t="shared" si="0"/>
        <v>sunnuntai</v>
      </c>
      <c r="K3" s="50" t="s">
        <v>1</v>
      </c>
      <c r="L3" s="50"/>
    </row>
    <row r="4" spans="1:12" s="27" customFormat="1" ht="24" customHeight="1">
      <c r="A4" s="5"/>
      <c r="B4" s="30">
        <f t="array" ref="B4:H4">PäivätJaViikot+DATE(Kalenterivuosi,1,1)-WEEKDAY(DATE(Kalenterivuosi,1,1),(Viikon_aloituspäivä="maanantai")+1)+1</f>
        <v>46020</v>
      </c>
      <c r="C4" s="30">
        <v>46021</v>
      </c>
      <c r="D4" s="30">
        <v>46022</v>
      </c>
      <c r="E4" s="36">
        <v>46023</v>
      </c>
      <c r="F4" s="30">
        <v>46024</v>
      </c>
      <c r="G4" s="30">
        <v>46025</v>
      </c>
      <c r="H4" s="34">
        <v>46026</v>
      </c>
      <c r="K4" s="12" t="s">
        <v>2</v>
      </c>
      <c r="L4" s="12" t="s">
        <v>3</v>
      </c>
    </row>
    <row r="5" spans="1:12" s="28" customFormat="1" ht="56.1" customHeight="1">
      <c r="A5" s="11"/>
      <c r="B5" s="10"/>
      <c r="C5" s="10"/>
      <c r="D5" s="10"/>
      <c r="E5" s="10" t="s">
        <v>5</v>
      </c>
      <c r="F5" s="10"/>
      <c r="G5" s="10"/>
      <c r="H5" s="10"/>
      <c r="K5" s="13">
        <v>2026</v>
      </c>
      <c r="L5" s="13" t="s">
        <v>4</v>
      </c>
    </row>
    <row r="6" spans="1:12" s="27" customFormat="1" ht="24" customHeight="1">
      <c r="A6" s="5"/>
      <c r="B6" s="30">
        <f t="array" ref="B6:H6">PäivätJaViikot+DATE(Kalenterivuosi,1,1)-WEEKDAY(DATE(Kalenterivuosi,1,1),(Viikon_aloituspäivä="maanantai")+1)+8</f>
        <v>46027</v>
      </c>
      <c r="C6" s="36">
        <v>46028</v>
      </c>
      <c r="D6" s="30">
        <v>46029</v>
      </c>
      <c r="E6" s="30">
        <v>46030</v>
      </c>
      <c r="F6" s="30">
        <v>46031</v>
      </c>
      <c r="G6" s="30">
        <v>46032</v>
      </c>
      <c r="H6" s="36">
        <v>46033</v>
      </c>
    </row>
    <row r="7" spans="1:12" s="28" customFormat="1" ht="56.1" customHeight="1">
      <c r="A7" s="11"/>
      <c r="B7" s="10"/>
      <c r="C7" s="10"/>
      <c r="D7" s="10"/>
      <c r="E7" s="10"/>
      <c r="F7" s="10"/>
      <c r="G7" s="10"/>
      <c r="H7" s="35"/>
    </row>
    <row r="8" spans="1:12" s="27" customFormat="1" ht="24" customHeight="1">
      <c r="A8" s="5"/>
      <c r="B8" s="30">
        <f t="array" ref="B8:H8">PäivätJaViikot+DATE(Kalenterivuosi,1,1)-WEEKDAY(DATE(Kalenterivuosi,1,1),(Viikon_aloituspäivä="maanantai")+1)+15</f>
        <v>46034</v>
      </c>
      <c r="C8" s="30">
        <v>46035</v>
      </c>
      <c r="D8" s="30">
        <v>46036</v>
      </c>
      <c r="E8" s="30">
        <v>46037</v>
      </c>
      <c r="F8" s="30">
        <v>46038</v>
      </c>
      <c r="G8" s="30">
        <v>46039</v>
      </c>
      <c r="H8" s="36">
        <v>46040</v>
      </c>
    </row>
    <row r="9" spans="1:12" s="28" customFormat="1" ht="56.1" customHeight="1">
      <c r="A9" s="11"/>
      <c r="B9" s="10"/>
      <c r="C9" s="10"/>
      <c r="D9" s="10"/>
      <c r="E9" s="10"/>
      <c r="F9" s="10"/>
      <c r="G9" s="10"/>
      <c r="H9" s="10"/>
    </row>
    <row r="10" spans="1:12" s="27" customFormat="1" ht="24" customHeight="1">
      <c r="A10" s="5"/>
      <c r="B10" s="30">
        <f t="array" ref="B10:H10">PäivätJaViikot+DATE(Kalenterivuosi,1,1)-WEEKDAY(DATE(Kalenterivuosi,1,1),(Viikon_aloituspäivä="maanantai")+1)+22</f>
        <v>46041</v>
      </c>
      <c r="C10" s="30">
        <v>46042</v>
      </c>
      <c r="D10" s="30">
        <v>46043</v>
      </c>
      <c r="E10" s="30">
        <v>46044</v>
      </c>
      <c r="F10" s="30">
        <v>46045</v>
      </c>
      <c r="G10" s="30">
        <v>46046</v>
      </c>
      <c r="H10" s="36">
        <v>46047</v>
      </c>
    </row>
    <row r="11" spans="1:12" s="28" customFormat="1" ht="56.1" customHeight="1">
      <c r="A11" s="11"/>
      <c r="B11" s="10"/>
      <c r="C11" s="10"/>
      <c r="D11" s="10"/>
      <c r="E11" s="10"/>
      <c r="F11" s="10"/>
      <c r="G11" s="10"/>
      <c r="H11" s="10"/>
    </row>
    <row r="12" spans="1:12" s="27" customFormat="1" ht="24" customHeight="1">
      <c r="A12" s="5"/>
      <c r="B12" s="30">
        <f t="array" ref="B12:H12">PäivätJaViikot+DATE(Kalenterivuosi,1,1)-WEEKDAY(DATE(Kalenterivuosi,1,1),(Viikon_aloituspäivä="maanantai")+1)+29</f>
        <v>46048</v>
      </c>
      <c r="C12" s="30">
        <v>46049</v>
      </c>
      <c r="D12" s="30">
        <v>46050</v>
      </c>
      <c r="E12" s="30">
        <v>46051</v>
      </c>
      <c r="F12" s="30">
        <v>46052</v>
      </c>
      <c r="G12" s="30">
        <v>46053</v>
      </c>
      <c r="H12" s="36">
        <v>46054</v>
      </c>
    </row>
    <row r="13" spans="1:12" s="28" customFormat="1" ht="56.1" customHeight="1">
      <c r="A13" s="11"/>
      <c r="B13" s="10"/>
      <c r="C13" s="10"/>
      <c r="D13" s="10"/>
      <c r="E13" s="10"/>
      <c r="F13" s="10"/>
      <c r="G13" s="10"/>
      <c r="H13" s="10"/>
    </row>
    <row r="14" spans="1:12" s="27" customFormat="1" ht="24" customHeight="1">
      <c r="A14" s="5"/>
      <c r="B14" s="30">
        <f t="array" ref="B14:C14">PäivätJaViikot+DATE(Kalenterivuosi,1,1)-WEEKDAY(DATE(Kalenterivuosi,1,1),(Viikon_aloituspäivä="maanantai")+1)+36</f>
        <v>46055</v>
      </c>
      <c r="C14" s="30">
        <v>46056</v>
      </c>
      <c r="D14" s="46"/>
      <c r="E14" s="46"/>
      <c r="F14" s="46"/>
      <c r="G14" s="46"/>
      <c r="H14" s="47"/>
    </row>
    <row r="15" spans="1:12" s="28" customFormat="1" ht="56.1" customHeight="1">
      <c r="A15" s="11"/>
      <c r="B15" s="10"/>
      <c r="C15" s="10"/>
      <c r="D15" s="48"/>
      <c r="E15" s="48"/>
      <c r="F15" s="48"/>
      <c r="G15" s="48"/>
      <c r="H15" s="49"/>
    </row>
  </sheetData>
  <sheetProtection sheet="1" objects="1" scenarios="1" selectLockedCells="1" selectUnlockedCells="1"/>
  <mergeCells count="4">
    <mergeCell ref="B2:D2"/>
    <mergeCell ref="D14:H14"/>
    <mergeCell ref="D15:H15"/>
    <mergeCell ref="K3:L3"/>
  </mergeCells>
  <phoneticPr fontId="2" type="noConversion"/>
  <conditionalFormatting sqref="B4:G4">
    <cfRule type="expression" dxfId="23" priority="23">
      <formula>DAY(B4)&gt;8</formula>
    </cfRule>
  </conditionalFormatting>
  <conditionalFormatting sqref="B12:H12 B14:C14">
    <cfRule type="expression" dxfId="22" priority="24">
      <formula>AND(DAY(B12)&gt;=1,DAY(B12)&lt;=15)</formula>
    </cfRule>
  </conditionalFormatting>
  <dataValidations count="13">
    <dataValidation type="list" errorStyle="warning" allowBlank="1" showInputMessage="1" showErrorMessage="1" error="Valitse päivä luettelosta. Valitse PERUUTA ja valitse sitten päivä avattavasta luettelosta näppäinyhdistelmällä ALT+ALANUOLI" prompt="Valitse tässä solussa viikon aloituspäivä. Avaa avattava luettelo näppäinyhdistelmällä ALT+ALANUOLI ja valitse vaihtoehto painamalla alanuolta ja ENTER-näppäintä." sqref="L5">
      <formula1>"sunnuntai, maanantai"</formula1>
    </dataValidation>
    <dataValidation allowBlank="1" showInputMessage="1" showErrorMessage="1" prompt="Tämän työkirjan avulla voit luoda mukautetun kuukausikalenterin. Mukauta tämän Tammikuu-laskentataulukon vuotta ja kuukausien viikkojen aloituspäivää. Kukin kuukausi on erillisessä laskentataulukossa." sqref="A1"/>
    <dataValidation allowBlank="1" showInputMessage="1" showErrorMessage="1" prompt="Kirjoita vuosi soluun alla" sqref="K4"/>
    <dataValidation allowBlank="1" showInputMessage="1" showErrorMessage="1" prompt="Valitse viikon aloituspäivä alla olevassa solussa" sqref="L4"/>
    <dataValidation allowBlank="1" showInputMessage="1" showErrorMessage="1" prompt="Kirjoita vuosi tähän soluun" sqref="K5"/>
    <dataValidation allowBlank="1" showInputMessage="1" showErrorMessage="1" prompt="Tämä rivi sisältää tämän kalenterin viikonpäivien nimet. Tämä solu sisältää viikon aloituspäivän. Voit muuttaa aloituspäivää kirjoittamalla uuden viikonpäivän tämän laskentataulukon soluun L5." sqref="B3"/>
    <dataValidation allowBlank="1" showInputMessage="1" showErrorMessage="1" prompt="Tämä rivi ja rivit 6, 8, 10, 12 ja 14 sisältävät viikonpäivät. Jos tässä solussa ei ole numeroa 1, päivä on edellisen kuukauden päivä. Lisää muistiinpanot soluun D15." sqref="B4"/>
    <dataValidation allowBlank="1" showInputMessage="1" showErrorMessage="1" prompt="Tässä solussa oleva vuosi päivitetään automaattisesti soluun K5 lisätyn vuoden perusteella. Alla oleva kalenteri sisältää edellisen ja seuraavan kuukauden päivämäärät vaaleammalla värisävyllä." sqref="B2:D2"/>
    <dataValidation allowBlank="1" showInputMessage="1" showErrorMessage="1" prompt="Automaattisesti määrittyvä viikonpäivä" sqref="C3:H3"/>
    <dataValidation allowBlank="1" showInputMessage="1" showErrorMessage="1" prompt="Tämä rivi ja rivit 7, 9, 11, 13 ja 15 on tarkoitettu muistiinpanoille, jotka liittyvät yllä olevassa solussa olevaan kalenteripäivään." sqref="B5"/>
    <dataValidation allowBlank="1" showInputMessage="1" prompt="Kirjoita kuukausikohtaiset muistiinpanot tähän soluun" sqref="D15:H15"/>
    <dataValidation allowBlank="1" showInputMessage="1" prompt="Kirjoita kuukausikohtaiset muistiinpanot soluun alla" sqref="D14:H14"/>
    <dataValidation allowBlank="1" showInputMessage="1" showErrorMessage="1" prompt="Kirjoita vuosiluku ja valitse kalenterin alkamispäivä alla olevissa soluissa. Nämä kalenteriasetusten solut eivät tulostu" sqref="K3"/>
  </dataValidations>
  <printOptions horizontalCentered="1"/>
  <pageMargins left="0.25" right="0.25" top="0.5" bottom="0.5" header="0.3" footer="0.3"/>
  <pageSetup paperSize="9" orientation="landscape" r:id="rId1"/>
  <headerFooter differentFirst="1"/>
  <customProperties>
    <customPr name="SheetChanged" r:id="rId2"/>
  </customProperties>
  <drawing r:id="rId3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5" tint="0.59999389629810485"/>
    <pageSetUpPr fitToPage="1"/>
  </sheetPr>
  <dimension ref="A1:I15"/>
  <sheetViews>
    <sheetView showGridLines="0" showRowColHeaders="0" workbookViewId="0">
      <selection activeCell="E5" sqref="E5"/>
    </sheetView>
  </sheetViews>
  <sheetFormatPr defaultColWidth="8.75" defaultRowHeight="15"/>
  <cols>
    <col min="1" max="1" width="1.625" style="29" customWidth="1"/>
    <col min="2" max="8" width="16.625" style="29" customWidth="1"/>
    <col min="9" max="9" width="1.625" style="26" customWidth="1"/>
    <col min="10" max="10" width="8.625" style="26" customWidth="1"/>
    <col min="11" max="16384" width="8.75" style="26"/>
  </cols>
  <sheetData>
    <row r="1" spans="1:9" ht="9" customHeight="1">
      <c r="A1" s="1"/>
      <c r="B1" s="1"/>
      <c r="C1" s="1"/>
      <c r="D1" s="1"/>
      <c r="E1" s="1"/>
      <c r="F1" s="1"/>
      <c r="G1" s="1"/>
      <c r="H1" s="1"/>
      <c r="I1" s="26" t="s">
        <v>0</v>
      </c>
    </row>
    <row r="2" spans="1:9" ht="96" customHeight="1">
      <c r="A2" s="1"/>
      <c r="B2" s="61" t="str">
        <f>"Lokakuu "&amp;Kalenterivuosi</f>
        <v>Lokakuu 2026</v>
      </c>
      <c r="C2" s="61"/>
      <c r="D2" s="61"/>
      <c r="E2" s="3"/>
      <c r="F2" s="3"/>
      <c r="G2" s="3"/>
      <c r="H2" s="4"/>
    </row>
    <row r="3" spans="1:9" s="27" customFormat="1" ht="24" customHeight="1">
      <c r="A3" s="9"/>
      <c r="B3" s="14" t="str">
        <f>Viikon_aloituspäivä</f>
        <v>maanantai</v>
      </c>
      <c r="C3" s="15" t="str">
        <f t="shared" ref="C3:H3" si="0">TEXT(C4,"pppp")</f>
        <v>tiistai</v>
      </c>
      <c r="D3" s="15" t="str">
        <f t="shared" si="0"/>
        <v>keskiviikko</v>
      </c>
      <c r="E3" s="15" t="str">
        <f t="shared" si="0"/>
        <v>torstai</v>
      </c>
      <c r="F3" s="15" t="str">
        <f t="shared" si="0"/>
        <v>perjantai</v>
      </c>
      <c r="G3" s="15" t="str">
        <f t="shared" si="0"/>
        <v>lauantai</v>
      </c>
      <c r="H3" s="16" t="str">
        <f t="shared" si="0"/>
        <v>sunnuntai</v>
      </c>
    </row>
    <row r="4" spans="1:9" s="27" customFormat="1" ht="24" customHeight="1">
      <c r="A4" s="5"/>
      <c r="B4" s="31">
        <f t="array" ref="B4:H4">PäivätJaViikot+DATE(Kalenterivuosi,10,1)-WEEKDAY(DATE(Kalenterivuosi,10,1),(Viikon_aloituspäivä="maanantai")+1)+1</f>
        <v>46293</v>
      </c>
      <c r="C4" s="31">
        <v>46294</v>
      </c>
      <c r="D4" s="31">
        <v>46295</v>
      </c>
      <c r="E4" s="31">
        <v>46296</v>
      </c>
      <c r="F4" s="31">
        <v>46297</v>
      </c>
      <c r="G4" s="31">
        <v>46298</v>
      </c>
      <c r="H4" s="40">
        <v>46299</v>
      </c>
    </row>
    <row r="5" spans="1:9" s="28" customFormat="1" ht="56.1" customHeight="1">
      <c r="A5" s="11"/>
      <c r="B5" s="25"/>
      <c r="C5" s="25"/>
      <c r="D5" s="25"/>
      <c r="E5" s="25"/>
      <c r="F5" s="25"/>
      <c r="G5" s="25"/>
      <c r="H5" s="25"/>
    </row>
    <row r="6" spans="1:9" s="27" customFormat="1" ht="24" customHeight="1">
      <c r="A6" s="5"/>
      <c r="B6" s="31">
        <f t="array" ref="B6:H6">PäivätJaViikot+DATE(Kalenterivuosi,10,1)-WEEKDAY(DATE(Kalenterivuosi,10,1),(Viikon_aloituspäivä="maanantai")+1)+8</f>
        <v>46300</v>
      </c>
      <c r="C6" s="31">
        <v>46301</v>
      </c>
      <c r="D6" s="31">
        <v>46302</v>
      </c>
      <c r="E6" s="31">
        <v>46303</v>
      </c>
      <c r="F6" s="31">
        <v>46304</v>
      </c>
      <c r="G6" s="31">
        <v>46305</v>
      </c>
      <c r="H6" s="40">
        <v>46306</v>
      </c>
    </row>
    <row r="7" spans="1:9" s="28" customFormat="1" ht="56.1" customHeight="1">
      <c r="A7" s="11"/>
      <c r="B7" s="25"/>
      <c r="C7" s="25"/>
      <c r="D7" s="25"/>
      <c r="E7" s="25"/>
      <c r="F7" s="25"/>
      <c r="G7" s="25"/>
      <c r="H7" s="25"/>
    </row>
    <row r="8" spans="1:9" s="27" customFormat="1" ht="24" customHeight="1">
      <c r="A8" s="5"/>
      <c r="B8" s="31">
        <f t="array" ref="B8:H8">PäivätJaViikot+DATE(Kalenterivuosi,10,1)-WEEKDAY(DATE(Kalenterivuosi,10,1),(Viikon_aloituspäivä="maanantai")+1)+15</f>
        <v>46307</v>
      </c>
      <c r="C8" s="31">
        <v>46308</v>
      </c>
      <c r="D8" s="31">
        <v>46309</v>
      </c>
      <c r="E8" s="31">
        <v>46310</v>
      </c>
      <c r="F8" s="31">
        <v>46311</v>
      </c>
      <c r="G8" s="31">
        <v>46312</v>
      </c>
      <c r="H8" s="40">
        <v>46313</v>
      </c>
    </row>
    <row r="9" spans="1:9" s="28" customFormat="1" ht="56.1" customHeight="1">
      <c r="A9" s="11"/>
      <c r="B9" s="25"/>
      <c r="C9" s="25"/>
      <c r="D9" s="25"/>
      <c r="E9" s="25"/>
      <c r="F9" s="25"/>
      <c r="G9" s="25"/>
      <c r="H9" s="25"/>
    </row>
    <row r="10" spans="1:9" s="27" customFormat="1" ht="24" customHeight="1">
      <c r="A10" s="5"/>
      <c r="B10" s="31">
        <f t="array" ref="B10:H10">PäivätJaViikot+DATE(Kalenterivuosi,10,1)-WEEKDAY(DATE(Kalenterivuosi,10,1),(Viikon_aloituspäivä="maanantai")+1)+22</f>
        <v>46314</v>
      </c>
      <c r="C10" s="31">
        <v>46315</v>
      </c>
      <c r="D10" s="31">
        <v>46316</v>
      </c>
      <c r="E10" s="31">
        <v>46317</v>
      </c>
      <c r="F10" s="31">
        <v>46318</v>
      </c>
      <c r="G10" s="31">
        <v>46319</v>
      </c>
      <c r="H10" s="40">
        <v>46320</v>
      </c>
    </row>
    <row r="11" spans="1:9" s="28" customFormat="1" ht="56.1" customHeight="1">
      <c r="A11" s="11"/>
      <c r="B11" s="25"/>
      <c r="C11" s="25"/>
      <c r="D11" s="25"/>
      <c r="E11" s="25"/>
      <c r="F11" s="25"/>
      <c r="G11" s="25"/>
      <c r="H11" s="25"/>
    </row>
    <row r="12" spans="1:9" s="27" customFormat="1" ht="24" customHeight="1">
      <c r="A12" s="5"/>
      <c r="B12" s="31">
        <f t="array" ref="B12:H12">PäivätJaViikot+DATE(Kalenterivuosi,10,1)-WEEKDAY(DATE(Kalenterivuosi,10,1),(Viikon_aloituspäivä="maanantai")+1)+29</f>
        <v>46321</v>
      </c>
      <c r="C12" s="31">
        <v>46322</v>
      </c>
      <c r="D12" s="31">
        <v>46323</v>
      </c>
      <c r="E12" s="31">
        <v>46324</v>
      </c>
      <c r="F12" s="31">
        <v>46325</v>
      </c>
      <c r="G12" s="40">
        <v>46326</v>
      </c>
      <c r="H12" s="31">
        <v>46327</v>
      </c>
    </row>
    <row r="13" spans="1:9" s="28" customFormat="1" ht="56.1" customHeight="1">
      <c r="A13" s="11"/>
      <c r="B13" s="25"/>
      <c r="C13" s="25"/>
      <c r="D13" s="25"/>
      <c r="E13" s="25"/>
      <c r="F13" s="25"/>
      <c r="G13" s="25"/>
      <c r="H13" s="25"/>
    </row>
    <row r="14" spans="1:9" s="27" customFormat="1" ht="24" customHeight="1">
      <c r="A14" s="5"/>
      <c r="B14" s="31">
        <f t="array" ref="B14:C14">PäivätJaViikot+DATE(Kalenterivuosi,10,1)-WEEKDAY(DATE(Kalenterivuosi,10,1),(Viikon_aloituspäivä="maanantai")+1)+36</f>
        <v>46328</v>
      </c>
      <c r="C14" s="31">
        <v>46329</v>
      </c>
      <c r="D14" s="62"/>
      <c r="E14" s="62"/>
      <c r="F14" s="62"/>
      <c r="G14" s="62"/>
      <c r="H14" s="63"/>
    </row>
    <row r="15" spans="1:9" s="28" customFormat="1" ht="56.1" customHeight="1">
      <c r="A15" s="11"/>
      <c r="B15" s="25"/>
      <c r="C15" s="25"/>
      <c r="D15" s="64"/>
      <c r="E15" s="64"/>
      <c r="F15" s="64"/>
      <c r="G15" s="64"/>
      <c r="H15" s="65"/>
    </row>
  </sheetData>
  <sheetProtection sheet="1" objects="1" scenarios="1" selectLockedCells="1" selectUnlockedCells="1"/>
  <mergeCells count="3">
    <mergeCell ref="B2:D2"/>
    <mergeCell ref="D14:H14"/>
    <mergeCell ref="D15:H15"/>
  </mergeCells>
  <conditionalFormatting sqref="B4:G4">
    <cfRule type="expression" dxfId="5" priority="1">
      <formula>DAY(B4)&gt;8</formula>
    </cfRule>
  </conditionalFormatting>
  <conditionalFormatting sqref="B12:H12 B14:C14">
    <cfRule type="expression" dxfId="4" priority="2">
      <formula>AND(DAY(B12)&gt;=1,DAY(B12)&lt;=15)</formula>
    </cfRule>
  </conditionalFormatting>
  <dataValidations count="8">
    <dataValidation allowBlank="1" showInputMessage="1" showErrorMessage="1" prompt="Automaattisesti määrittyvä viikonpäivä" sqref="C3:H3"/>
    <dataValidation allowBlank="1" showInputMessage="1" showErrorMessage="1" prompt="Lokakuun kalenteri" sqref="A1"/>
    <dataValidation allowBlank="1" showInputMessage="1" showErrorMessage="1" prompt="Tämän solun vuosiluku päivittyy automaattisesti tammikuun laskentataulukkoon lisäämäsi vuosiluvun perusteella. Alla oleva kalenteri sisältää edellisen ja seuraavan kuukauden päivämäärät vaaleammalla värisävyllä" sqref="B2:D2"/>
    <dataValidation allowBlank="1" showInputMessage="1" showErrorMessage="1" prompt="Tämä rivi sisältää tämän kalenterin viikonpäivien nimet. Tämä solu sisältää viikon aloituspäivän. Voit muuttaa aloituspäivää valitsemalla uuden viikonpäivän tammikuun laskentataulukon soluun L5." sqref="B3"/>
    <dataValidation allowBlank="1" showInputMessage="1" prompt="Kirjoita kuukausikohtaiset muistiinpanot soluun alla" sqref="D14:H14"/>
    <dataValidation allowBlank="1" showInputMessage="1" prompt="Kirjoita kuukausikohtaiset muistiinpanot tähän soluun" sqref="D15:H15"/>
    <dataValidation allowBlank="1" showInputMessage="1" showErrorMessage="1" prompt="Tämä rivi ja rivit 7, 9, 11, 13 ja 15 on tarkoitettu muistiinpanoille, jotka liittyvät yllä olevassa solussa olevaan kalenteripäivään." sqref="B5"/>
    <dataValidation allowBlank="1" showInputMessage="1" showErrorMessage="1" prompt="Tämä rivi ja rivit 6, 8, 10, 12 ja 14 sisältävät viikonpäivät. Jos tässä solussa ei ole numeroa 1, päivä on edellisen kuukauden päivä. Lisää muistiinpanot soluun D15." sqref="B4"/>
  </dataValidations>
  <printOptions horizontalCentered="1"/>
  <pageMargins left="0.25" right="0.25" top="0.5" bottom="0.5" header="0.3" footer="0.3"/>
  <pageSetup paperSize="9" scale="81" orientation="landscape" r:id="rId1"/>
  <headerFooter differentFirst="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5" tint="0.59999389629810485"/>
    <pageSetUpPr fitToPage="1"/>
  </sheetPr>
  <dimension ref="A1:I15"/>
  <sheetViews>
    <sheetView showGridLines="0" showRowColHeaders="0" workbookViewId="0">
      <selection activeCell="H5" sqref="H5"/>
    </sheetView>
  </sheetViews>
  <sheetFormatPr defaultColWidth="8.75" defaultRowHeight="15"/>
  <cols>
    <col min="1" max="1" width="1.625" style="29" customWidth="1"/>
    <col min="2" max="8" width="16.625" style="29" customWidth="1"/>
    <col min="9" max="9" width="1.625" style="26" customWidth="1"/>
    <col min="10" max="10" width="8.625" style="26" customWidth="1"/>
    <col min="11" max="16384" width="8.75" style="26"/>
  </cols>
  <sheetData>
    <row r="1" spans="1:9" ht="9" customHeight="1">
      <c r="A1" s="1"/>
      <c r="B1" s="1"/>
      <c r="C1" s="1"/>
      <c r="D1" s="1"/>
      <c r="E1" s="1"/>
      <c r="F1" s="1"/>
      <c r="G1" s="1"/>
      <c r="H1" s="1"/>
      <c r="I1" s="26" t="s">
        <v>0</v>
      </c>
    </row>
    <row r="2" spans="1:9" ht="96" customHeight="1">
      <c r="A2" s="1"/>
      <c r="B2" s="61" t="str">
        <f>"Marraskuu "&amp;Kalenterivuosi</f>
        <v>Marraskuu 2026</v>
      </c>
      <c r="C2" s="61"/>
      <c r="D2" s="61"/>
      <c r="E2" s="3"/>
      <c r="F2" s="3"/>
      <c r="G2" s="3"/>
      <c r="H2" s="4"/>
    </row>
    <row r="3" spans="1:9" s="27" customFormat="1" ht="24" customHeight="1">
      <c r="A3" s="9"/>
      <c r="B3" s="14" t="str">
        <f>Viikon_aloituspäivä</f>
        <v>maanantai</v>
      </c>
      <c r="C3" s="15" t="str">
        <f t="shared" ref="C3:H3" si="0">TEXT(C4,"pppp")</f>
        <v>tiistai</v>
      </c>
      <c r="D3" s="15" t="str">
        <f t="shared" si="0"/>
        <v>keskiviikko</v>
      </c>
      <c r="E3" s="15" t="str">
        <f t="shared" si="0"/>
        <v>torstai</v>
      </c>
      <c r="F3" s="15" t="str">
        <f t="shared" si="0"/>
        <v>perjantai</v>
      </c>
      <c r="G3" s="15" t="str">
        <f t="shared" si="0"/>
        <v>lauantai</v>
      </c>
      <c r="H3" s="16" t="str">
        <f t="shared" si="0"/>
        <v>sunnuntai</v>
      </c>
    </row>
    <row r="4" spans="1:9" s="27" customFormat="1" ht="24" customHeight="1">
      <c r="A4" s="5"/>
      <c r="B4" s="31">
        <f t="array" ref="B4:H4">PäivätJaViikot+DATE(Kalenterivuosi,11,1)-WEEKDAY(DATE(Kalenterivuosi,11,1),(Viikon_aloituspäivä="maanantai")+1)+1</f>
        <v>46321</v>
      </c>
      <c r="C4" s="31">
        <v>46322</v>
      </c>
      <c r="D4" s="31">
        <v>46323</v>
      </c>
      <c r="E4" s="31">
        <v>46324</v>
      </c>
      <c r="F4" s="31">
        <v>46325</v>
      </c>
      <c r="G4" s="31">
        <v>46326</v>
      </c>
      <c r="H4" s="40">
        <v>46327</v>
      </c>
    </row>
    <row r="5" spans="1:9" s="28" customFormat="1" ht="56.1" customHeight="1">
      <c r="A5" s="11"/>
      <c r="B5" s="25"/>
      <c r="C5" s="25"/>
      <c r="D5" s="25"/>
      <c r="E5" s="25"/>
      <c r="F5" s="25"/>
      <c r="G5" s="25"/>
      <c r="H5" s="25"/>
    </row>
    <row r="6" spans="1:9" s="27" customFormat="1" ht="24" customHeight="1">
      <c r="A6" s="5"/>
      <c r="B6" s="31">
        <f t="array" ref="B6:H6">PäivätJaViikot+DATE(Kalenterivuosi,11,1)-WEEKDAY(DATE(Kalenterivuosi,11,1),(Viikon_aloituspäivä="maanantai")+1)+8</f>
        <v>46328</v>
      </c>
      <c r="C6" s="31">
        <v>46329</v>
      </c>
      <c r="D6" s="31">
        <v>46330</v>
      </c>
      <c r="E6" s="31">
        <v>46331</v>
      </c>
      <c r="F6" s="31">
        <v>46332</v>
      </c>
      <c r="G6" s="31">
        <v>46333</v>
      </c>
      <c r="H6" s="40">
        <v>46334</v>
      </c>
    </row>
    <row r="7" spans="1:9" s="28" customFormat="1" ht="56.1" customHeight="1">
      <c r="A7" s="11"/>
      <c r="B7" s="25"/>
      <c r="C7" s="25"/>
      <c r="D7" s="25"/>
      <c r="E7" s="25"/>
      <c r="F7" s="25"/>
      <c r="G7" s="25"/>
      <c r="H7" s="25"/>
    </row>
    <row r="8" spans="1:9" s="27" customFormat="1" ht="24" customHeight="1">
      <c r="A8" s="5"/>
      <c r="B8" s="31">
        <f t="array" ref="B8:H8">PäivätJaViikot+DATE(Kalenterivuosi,11,1)-WEEKDAY(DATE(Kalenterivuosi,11,1),(Viikon_aloituspäivä="maanantai")+1)+15</f>
        <v>46335</v>
      </c>
      <c r="C8" s="31">
        <v>46336</v>
      </c>
      <c r="D8" s="31">
        <v>46337</v>
      </c>
      <c r="E8" s="31">
        <v>46338</v>
      </c>
      <c r="F8" s="31">
        <v>46339</v>
      </c>
      <c r="G8" s="31">
        <v>46340</v>
      </c>
      <c r="H8" s="40">
        <v>46341</v>
      </c>
    </row>
    <row r="9" spans="1:9" s="28" customFormat="1" ht="56.1" customHeight="1">
      <c r="A9" s="11"/>
      <c r="B9" s="25"/>
      <c r="C9" s="25"/>
      <c r="D9" s="25"/>
      <c r="E9" s="25"/>
      <c r="F9" s="25"/>
      <c r="G9" s="25"/>
      <c r="H9" s="25"/>
    </row>
    <row r="10" spans="1:9" s="27" customFormat="1" ht="24" customHeight="1">
      <c r="A10" s="5"/>
      <c r="B10" s="31">
        <f t="array" ref="B10:H10">PäivätJaViikot+DATE(Kalenterivuosi,11,1)-WEEKDAY(DATE(Kalenterivuosi,11,1),(Viikon_aloituspäivä="maanantai")+1)+22</f>
        <v>46342</v>
      </c>
      <c r="C10" s="31">
        <v>46343</v>
      </c>
      <c r="D10" s="31">
        <v>46344</v>
      </c>
      <c r="E10" s="31">
        <v>46345</v>
      </c>
      <c r="F10" s="31">
        <v>46346</v>
      </c>
      <c r="G10" s="31">
        <v>46347</v>
      </c>
      <c r="H10" s="40">
        <v>46348</v>
      </c>
    </row>
    <row r="11" spans="1:9" s="28" customFormat="1" ht="56.1" customHeight="1">
      <c r="A11" s="11"/>
      <c r="B11" s="25"/>
      <c r="C11" s="25"/>
      <c r="D11" s="25"/>
      <c r="E11" s="25"/>
      <c r="F11" s="25"/>
      <c r="G11" s="25"/>
      <c r="H11" s="25"/>
    </row>
    <row r="12" spans="1:9" s="27" customFormat="1" ht="24" customHeight="1">
      <c r="A12" s="5"/>
      <c r="B12" s="31">
        <f t="array" ref="B12:H12">PäivätJaViikot+DATE(Kalenterivuosi,11,1)-WEEKDAY(DATE(Kalenterivuosi,11,1),(Viikon_aloituspäivä="maanantai")+1)+29</f>
        <v>46349</v>
      </c>
      <c r="C12" s="31">
        <v>46350</v>
      </c>
      <c r="D12" s="31">
        <v>46351</v>
      </c>
      <c r="E12" s="31">
        <v>46352</v>
      </c>
      <c r="F12" s="31">
        <v>46353</v>
      </c>
      <c r="G12" s="31">
        <v>46354</v>
      </c>
      <c r="H12" s="40">
        <v>46355</v>
      </c>
    </row>
    <row r="13" spans="1:9" s="28" customFormat="1" ht="56.1" customHeight="1">
      <c r="A13" s="11"/>
      <c r="B13" s="25"/>
      <c r="C13" s="25"/>
      <c r="D13" s="25"/>
      <c r="E13" s="25"/>
      <c r="F13" s="25"/>
      <c r="G13" s="25"/>
      <c r="H13" s="25"/>
    </row>
    <row r="14" spans="1:9" s="27" customFormat="1" ht="24" customHeight="1">
      <c r="A14" s="5"/>
      <c r="B14" s="31">
        <f t="array" ref="B14:C14">PäivätJaViikot+DATE(Kalenterivuosi,11,1)-WEEKDAY(DATE(Kalenterivuosi,11,1),(Viikon_aloituspäivä="maanantai")+1)+36</f>
        <v>46356</v>
      </c>
      <c r="C14" s="31">
        <v>46357</v>
      </c>
      <c r="D14" s="62"/>
      <c r="E14" s="62"/>
      <c r="F14" s="62"/>
      <c r="G14" s="62"/>
      <c r="H14" s="63"/>
    </row>
    <row r="15" spans="1:9" s="28" customFormat="1" ht="56.1" customHeight="1">
      <c r="A15" s="11"/>
      <c r="B15" s="25"/>
      <c r="C15" s="25"/>
      <c r="D15" s="64"/>
      <c r="E15" s="64"/>
      <c r="F15" s="64"/>
      <c r="G15" s="64"/>
      <c r="H15" s="65"/>
    </row>
  </sheetData>
  <sheetProtection sheet="1" objects="1" scenarios="1" selectLockedCells="1" selectUnlockedCells="1"/>
  <mergeCells count="3">
    <mergeCell ref="B2:D2"/>
    <mergeCell ref="D14:H14"/>
    <mergeCell ref="D15:H15"/>
  </mergeCells>
  <conditionalFormatting sqref="B4:G4">
    <cfRule type="expression" dxfId="3" priority="1">
      <formula>DAY(B4)&gt;8</formula>
    </cfRule>
  </conditionalFormatting>
  <conditionalFormatting sqref="B12:H12 B14:C14">
    <cfRule type="expression" dxfId="2" priority="2">
      <formula>AND(DAY(B12)&gt;=1,DAY(B12)&lt;=15)</formula>
    </cfRule>
  </conditionalFormatting>
  <dataValidations count="8">
    <dataValidation allowBlank="1" showInputMessage="1" showErrorMessage="1" prompt="Automaattisesti määrittyvä viikonpäivä" sqref="C3:H3"/>
    <dataValidation allowBlank="1" showInputMessage="1" showErrorMessage="1" prompt="Marraskuun kalenteri" sqref="A1"/>
    <dataValidation allowBlank="1" showInputMessage="1" showErrorMessage="1" prompt="Tämän solun vuosiluku päivittyy automaattisesti tammikuun laskentataulukkoon lisäämäsi vuosiluvun perusteella. Alla oleva kalenteri sisältää edellisen ja seuraavan kuukauden päivämäärät vaaleammalla värisävyllä" sqref="B2:D2"/>
    <dataValidation allowBlank="1" showInputMessage="1" showErrorMessage="1" prompt="Tämä rivi ja rivit 6, 8, 10, 12 ja 14 sisältävät viikonpäivät. Jos tässä solussa ei ole numeroa 1, päivä on edellisen kuukauden päivä. Lisää muistiinpanot soluun D15." sqref="B4"/>
    <dataValidation allowBlank="1" showInputMessage="1" showErrorMessage="1" prompt="Tämä rivi ja rivit 7, 9, 11, 13 ja 15 on tarkoitettu muistiinpanoille, jotka liittyvät yllä olevassa solussa olevaan kalenteripäivään." sqref="B5"/>
    <dataValidation allowBlank="1" showInputMessage="1" prompt="Kirjoita kuukausikohtaiset muistiinpanot tähän soluun" sqref="D15:H15"/>
    <dataValidation allowBlank="1" showInputMessage="1" prompt="Kirjoita kuukausikohtaiset muistiinpanot soluun alla" sqref="D14:H14"/>
    <dataValidation allowBlank="1" showInputMessage="1" showErrorMessage="1" prompt="Tämä rivi sisältää tämän kalenterin viikonpäivien nimet. Tämä solu sisältää viikon aloituspäivän. Voit muuttaa aloituspäivää valitsemalla uuden viikonpäivän tammikuun laskentataulukon soluun L5." sqref="B3"/>
  </dataValidations>
  <printOptions horizontalCentered="1"/>
  <pageMargins left="0.25" right="0.25" top="0.5" bottom="0.5" header="0.3" footer="0.3"/>
  <pageSetup paperSize="9" scale="81" orientation="landscape" r:id="rId1"/>
  <headerFooter differentFirst="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8" tint="0.59999389629810485"/>
    <pageSetUpPr fitToPage="1"/>
  </sheetPr>
  <dimension ref="A1:I15"/>
  <sheetViews>
    <sheetView showGridLines="0" showRowColHeaders="0" workbookViewId="0">
      <selection activeCell="C5" sqref="C5"/>
    </sheetView>
  </sheetViews>
  <sheetFormatPr defaultColWidth="8.75" defaultRowHeight="15"/>
  <cols>
    <col min="1" max="1" width="1.625" style="29" customWidth="1"/>
    <col min="2" max="8" width="16.625" style="29" customWidth="1"/>
    <col min="9" max="9" width="1.625" style="26" customWidth="1"/>
    <col min="10" max="10" width="8.625" style="26" customWidth="1"/>
    <col min="11" max="16384" width="8.75" style="26"/>
  </cols>
  <sheetData>
    <row r="1" spans="1:9" ht="9" customHeight="1">
      <c r="A1" s="1"/>
      <c r="B1" s="1"/>
      <c r="C1" s="1"/>
      <c r="D1" s="1"/>
      <c r="E1" s="1"/>
      <c r="F1" s="1"/>
      <c r="G1" s="1"/>
      <c r="H1" s="1"/>
      <c r="I1" s="26" t="s">
        <v>0</v>
      </c>
    </row>
    <row r="2" spans="1:9" ht="96" customHeight="1">
      <c r="A2" s="1"/>
      <c r="B2" s="45" t="str">
        <f>"Joulukuu "&amp;Kalenterivuosi</f>
        <v>Joulukuu 2026</v>
      </c>
      <c r="C2" s="45"/>
      <c r="D2" s="45"/>
      <c r="E2" s="3"/>
      <c r="F2" s="3"/>
      <c r="G2" s="3"/>
      <c r="H2" s="4"/>
    </row>
    <row r="3" spans="1:9" s="27" customFormat="1" ht="24" customHeight="1">
      <c r="A3" s="9"/>
      <c r="B3" s="6" t="str">
        <f>Viikon_aloituspäivä</f>
        <v>maanantai</v>
      </c>
      <c r="C3" s="7" t="str">
        <f t="shared" ref="C3:H3" si="0">TEXT(C4,"pppp")</f>
        <v>tiistai</v>
      </c>
      <c r="D3" s="7" t="str">
        <f t="shared" si="0"/>
        <v>keskiviikko</v>
      </c>
      <c r="E3" s="7" t="str">
        <f t="shared" si="0"/>
        <v>torstai</v>
      </c>
      <c r="F3" s="7" t="str">
        <f t="shared" si="0"/>
        <v>perjantai</v>
      </c>
      <c r="G3" s="7" t="str">
        <f t="shared" si="0"/>
        <v>lauantai</v>
      </c>
      <c r="H3" s="8" t="str">
        <f t="shared" si="0"/>
        <v>sunnuntai</v>
      </c>
    </row>
    <row r="4" spans="1:9" s="27" customFormat="1" ht="24" customHeight="1">
      <c r="A4" s="5"/>
      <c r="B4" s="30">
        <f t="array" ref="B4:H4">PäivätJaViikot+DATE(Kalenterivuosi,12,1)-WEEKDAY(DATE(Kalenterivuosi,12,1),(Viikon_aloituspäivä="maanantai")+1)+1</f>
        <v>46356</v>
      </c>
      <c r="C4" s="30">
        <v>46357</v>
      </c>
      <c r="D4" s="30">
        <v>46358</v>
      </c>
      <c r="E4" s="30">
        <v>46359</v>
      </c>
      <c r="F4" s="30">
        <v>46360</v>
      </c>
      <c r="G4" s="30">
        <v>46361</v>
      </c>
      <c r="H4" s="34">
        <v>46362</v>
      </c>
    </row>
    <row r="5" spans="1:9" s="28" customFormat="1" ht="56.1" customHeight="1">
      <c r="A5" s="11"/>
      <c r="B5" s="10"/>
      <c r="C5" s="10"/>
      <c r="D5" s="10"/>
      <c r="E5" s="10"/>
      <c r="F5" s="10"/>
      <c r="G5" s="10"/>
      <c r="H5" s="10"/>
    </row>
    <row r="6" spans="1:9" s="27" customFormat="1" ht="24" customHeight="1">
      <c r="A6" s="5"/>
      <c r="B6" s="30">
        <f t="array" ref="B6:H6">PäivätJaViikot+DATE(Kalenterivuosi,12,1)-WEEKDAY(DATE(Kalenterivuosi,12,1),(Viikon_aloituspäivä="maanantai")+1)+8</f>
        <v>46363</v>
      </c>
      <c r="C6" s="30">
        <v>46364</v>
      </c>
      <c r="D6" s="30">
        <v>46365</v>
      </c>
      <c r="E6" s="30">
        <v>46366</v>
      </c>
      <c r="F6" s="30">
        <v>46367</v>
      </c>
      <c r="G6" s="30">
        <v>46368</v>
      </c>
      <c r="H6" s="36">
        <v>46369</v>
      </c>
    </row>
    <row r="7" spans="1:9" s="28" customFormat="1" ht="56.1" customHeight="1">
      <c r="A7" s="11"/>
      <c r="B7" s="10"/>
      <c r="C7" s="10"/>
      <c r="D7" s="10"/>
      <c r="E7" s="10"/>
      <c r="F7" s="10"/>
      <c r="G7" s="10"/>
      <c r="H7" s="10"/>
    </row>
    <row r="8" spans="1:9" s="27" customFormat="1" ht="24" customHeight="1">
      <c r="A8" s="5"/>
      <c r="B8" s="30">
        <f t="array" ref="B8:H8">PäivätJaViikot+DATE(Kalenterivuosi,12,1)-WEEKDAY(DATE(Kalenterivuosi,12,1),(Viikon_aloituspäivä="maanantai")+1)+15</f>
        <v>46370</v>
      </c>
      <c r="C8" s="30">
        <v>46371</v>
      </c>
      <c r="D8" s="30">
        <v>46372</v>
      </c>
      <c r="E8" s="30">
        <v>46373</v>
      </c>
      <c r="F8" s="30">
        <v>46374</v>
      </c>
      <c r="G8" s="30">
        <v>46375</v>
      </c>
      <c r="H8" s="36">
        <v>46376</v>
      </c>
    </row>
    <row r="9" spans="1:9" s="28" customFormat="1" ht="56.1" customHeight="1">
      <c r="A9" s="11"/>
      <c r="B9" s="10"/>
      <c r="C9" s="10"/>
      <c r="D9" s="10"/>
      <c r="E9" s="10"/>
      <c r="F9" s="10"/>
      <c r="G9" s="10"/>
      <c r="H9" s="10"/>
    </row>
    <row r="10" spans="1:9" s="27" customFormat="1" ht="24" customHeight="1">
      <c r="A10" s="5"/>
      <c r="B10" s="30">
        <f t="array" ref="B10:H10">PäivätJaViikot+DATE(Kalenterivuosi,12,1)-WEEKDAY(DATE(Kalenterivuosi,12,1),(Viikon_aloituspäivä="maanantai")+1)+22</f>
        <v>46377</v>
      </c>
      <c r="C10" s="30">
        <v>46378</v>
      </c>
      <c r="D10" s="30">
        <v>46379</v>
      </c>
      <c r="E10" s="36">
        <v>46380</v>
      </c>
      <c r="F10" s="36">
        <v>46381</v>
      </c>
      <c r="G10" s="36">
        <v>46382</v>
      </c>
      <c r="H10" s="36">
        <v>46383</v>
      </c>
    </row>
    <row r="11" spans="1:9" s="28" customFormat="1" ht="56.1" customHeight="1">
      <c r="A11" s="11"/>
      <c r="B11" s="10"/>
      <c r="C11" s="10"/>
      <c r="D11" s="10"/>
      <c r="E11" s="10"/>
      <c r="F11" s="10"/>
      <c r="G11" s="10"/>
      <c r="H11" s="10"/>
    </row>
    <row r="12" spans="1:9" s="27" customFormat="1" ht="24" customHeight="1">
      <c r="A12" s="5"/>
      <c r="B12" s="30">
        <f t="array" ref="B12:H12">PäivätJaViikot+DATE(Kalenterivuosi,12,1)-WEEKDAY(DATE(Kalenterivuosi,12,1),(Viikon_aloituspäivä="maanantai")+1)+29</f>
        <v>46384</v>
      </c>
      <c r="C12" s="30">
        <v>46385</v>
      </c>
      <c r="D12" s="30">
        <v>46386</v>
      </c>
      <c r="E12" s="30">
        <v>46387</v>
      </c>
      <c r="F12" s="30">
        <v>46388</v>
      </c>
      <c r="G12" s="30">
        <v>46389</v>
      </c>
      <c r="H12" s="30">
        <v>46390</v>
      </c>
    </row>
    <row r="13" spans="1:9" s="28" customFormat="1" ht="56.1" customHeight="1">
      <c r="A13" s="11"/>
      <c r="B13" s="10"/>
      <c r="C13" s="10"/>
      <c r="D13" s="10"/>
      <c r="E13" s="10"/>
      <c r="F13" s="10"/>
      <c r="G13" s="10"/>
      <c r="H13" s="10"/>
    </row>
    <row r="14" spans="1:9" s="27" customFormat="1" ht="24" customHeight="1">
      <c r="A14" s="5"/>
      <c r="B14" s="30">
        <f t="array" ref="B14:C14">PäivätJaViikot+DATE(Kalenterivuosi,12,1)-WEEKDAY(DATE(Kalenterivuosi,12,1),(Viikon_aloituspäivä="maanantai")+1)+36</f>
        <v>46391</v>
      </c>
      <c r="C14" s="30">
        <v>46392</v>
      </c>
      <c r="D14" s="46"/>
      <c r="E14" s="46"/>
      <c r="F14" s="46"/>
      <c r="G14" s="46"/>
      <c r="H14" s="47"/>
    </row>
    <row r="15" spans="1:9" s="28" customFormat="1" ht="56.1" customHeight="1">
      <c r="A15" s="11"/>
      <c r="B15" s="10"/>
      <c r="C15" s="10"/>
      <c r="D15" s="48"/>
      <c r="E15" s="48"/>
      <c r="F15" s="48"/>
      <c r="G15" s="48"/>
      <c r="H15" s="49"/>
    </row>
  </sheetData>
  <sheetProtection sheet="1" objects="1" scenarios="1" selectLockedCells="1" selectUnlockedCells="1"/>
  <mergeCells count="3">
    <mergeCell ref="B2:D2"/>
    <mergeCell ref="D14:H14"/>
    <mergeCell ref="D15:H15"/>
  </mergeCells>
  <conditionalFormatting sqref="B4:G4">
    <cfRule type="expression" dxfId="1" priority="1">
      <formula>DAY(B4)&gt;8</formula>
    </cfRule>
  </conditionalFormatting>
  <conditionalFormatting sqref="B12:H12 B14:C14">
    <cfRule type="expression" dxfId="0" priority="2">
      <formula>AND(DAY(B12)&gt;=1,DAY(B12)&lt;=15)</formula>
    </cfRule>
  </conditionalFormatting>
  <dataValidations count="8">
    <dataValidation allowBlank="1" showInputMessage="1" showErrorMessage="1" prompt="Automaattisesti määrittyvä viikonpäivä" sqref="C3:H3"/>
    <dataValidation allowBlank="1" showInputMessage="1" showErrorMessage="1" prompt="Joulukuun kalenteri" sqref="A1"/>
    <dataValidation allowBlank="1" showInputMessage="1" showErrorMessage="1" prompt="Tämän solun vuosiluku päivittyy automaattisesti tammikuun laskentataulukkoon lisäämäsi vuosiluvun perusteella. Alla oleva kalenteri sisältää edellisen ja seuraavan kuukauden päivämäärät vaaleammalla värisävyllä" sqref="B2:D2"/>
    <dataValidation allowBlank="1" showInputMessage="1" showErrorMessage="1" prompt="Tämä rivi sisältää tämän kalenterin viikonpäivien nimet. Tämä solu sisältää viikon aloituspäivän. Voit muuttaa aloituspäivää valitsemalla uuden viikonpäivän tammikuun laskentataulukon soluun L5." sqref="B3"/>
    <dataValidation allowBlank="1" showInputMessage="1" prompt="Kirjoita kuukausikohtaiset muistiinpanot soluun alla" sqref="D14:H14"/>
    <dataValidation allowBlank="1" showInputMessage="1" prompt="Kirjoita kuukausikohtaiset muistiinpanot tähän soluun" sqref="D15:H15"/>
    <dataValidation allowBlank="1" showInputMessage="1" showErrorMessage="1" prompt="Tämä rivi ja rivit 7, 9, 11, 13 ja 15 on tarkoitettu muistiinpanoille, jotka liittyvät yllä olevassa solussa olevaan kalenteripäivään." sqref="B5"/>
    <dataValidation allowBlank="1" showInputMessage="1" showErrorMessage="1" prompt="Tämä rivi ja rivit 6, 8, 10, 12 ja 14 sisältävät viikonpäivät. Jos tässä solussa ei ole numeroa 1, päivä on edellisen kuukauden päivä. Lisää muistiinpanot soluun D15." sqref="B4"/>
  </dataValidations>
  <printOptions horizontalCentered="1"/>
  <pageMargins left="0.25" right="0.25" top="0.5" bottom="0.5" header="0.3" footer="0.3"/>
  <pageSetup paperSize="9" scale="81" orientation="landscape" r:id="rId1"/>
  <headerFooter differentFirst="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8" tint="0.59999389629810485"/>
    <pageSetUpPr fitToPage="1"/>
  </sheetPr>
  <dimension ref="A1:I15"/>
  <sheetViews>
    <sheetView showGridLines="0" showRowColHeaders="0" topLeftCell="A7" zoomScaleNormal="100" workbookViewId="0">
      <selection activeCell="K11" sqref="K11"/>
    </sheetView>
  </sheetViews>
  <sheetFormatPr defaultColWidth="8.75" defaultRowHeight="15"/>
  <cols>
    <col min="1" max="1" width="1.625" style="29" customWidth="1"/>
    <col min="2" max="8" width="16.625" style="29" customWidth="1"/>
    <col min="9" max="9" width="1.625" style="26" customWidth="1"/>
    <col min="10" max="10" width="8.625" style="26" customWidth="1"/>
    <col min="11" max="16384" width="8.75" style="26"/>
  </cols>
  <sheetData>
    <row r="1" spans="1:9" ht="9" customHeight="1">
      <c r="A1" s="1"/>
      <c r="B1" s="1"/>
      <c r="C1" s="1"/>
      <c r="D1" s="1"/>
      <c r="E1" s="1"/>
      <c r="F1" s="1"/>
      <c r="G1" s="1"/>
      <c r="H1" s="1"/>
      <c r="I1" s="26" t="s">
        <v>0</v>
      </c>
    </row>
    <row r="2" spans="1:9" ht="96" customHeight="1">
      <c r="A2" s="1"/>
      <c r="B2" s="45" t="str">
        <f>"Helmikuu "&amp;Kalenterivuosi</f>
        <v>Helmikuu 2026</v>
      </c>
      <c r="C2" s="45"/>
      <c r="D2" s="45"/>
      <c r="E2" s="3"/>
      <c r="F2" s="3"/>
      <c r="G2" s="3"/>
      <c r="H2" s="4"/>
    </row>
    <row r="3" spans="1:9" s="27" customFormat="1" ht="24" customHeight="1">
      <c r="A3" s="9"/>
      <c r="B3" s="6" t="str">
        <f>Viikon_aloituspäivä</f>
        <v>maanantai</v>
      </c>
      <c r="C3" s="7" t="str">
        <f t="shared" ref="C3:H3" si="0">TEXT(C4,"pppp")</f>
        <v>tiistai</v>
      </c>
      <c r="D3" s="7" t="str">
        <f t="shared" si="0"/>
        <v>keskiviikko</v>
      </c>
      <c r="E3" s="7" t="str">
        <f t="shared" si="0"/>
        <v>torstai</v>
      </c>
      <c r="F3" s="7" t="str">
        <f t="shared" si="0"/>
        <v>perjantai</v>
      </c>
      <c r="G3" s="7" t="str">
        <f t="shared" si="0"/>
        <v>lauantai</v>
      </c>
      <c r="H3" s="8" t="str">
        <f t="shared" si="0"/>
        <v>sunnuntai</v>
      </c>
    </row>
    <row r="4" spans="1:9" s="27" customFormat="1" ht="24" customHeight="1">
      <c r="A4" s="5"/>
      <c r="B4" s="30">
        <f t="array" ref="B4:H4">PäivätJaViikot+DATE(Kalenterivuosi,2,1)-WEEKDAY(DATE(Kalenterivuosi,2,1),(Viikon_aloituspäivä="maanantai")+1)+1</f>
        <v>46048</v>
      </c>
      <c r="C4" s="30">
        <v>46049</v>
      </c>
      <c r="D4" s="30">
        <v>46050</v>
      </c>
      <c r="E4" s="30">
        <v>46051</v>
      </c>
      <c r="F4" s="30">
        <v>46052</v>
      </c>
      <c r="G4" s="30">
        <v>46053</v>
      </c>
      <c r="H4" s="34">
        <v>46054</v>
      </c>
    </row>
    <row r="5" spans="1:9" s="28" customFormat="1" ht="56.1" customHeight="1">
      <c r="A5" s="11"/>
      <c r="B5" s="10"/>
      <c r="C5" s="10"/>
      <c r="D5" s="10"/>
      <c r="E5" s="10"/>
      <c r="F5" s="10"/>
      <c r="G5" s="10"/>
      <c r="H5" s="10"/>
    </row>
    <row r="6" spans="1:9" s="27" customFormat="1" ht="24" customHeight="1">
      <c r="A6" s="5"/>
      <c r="B6" s="30">
        <f t="array" ref="B6:H6">PäivätJaViikot+DATE(Kalenterivuosi,2,1)-WEEKDAY(DATE(Kalenterivuosi,2,1),(Viikon_aloituspäivä="maanantai")+1)+8</f>
        <v>46055</v>
      </c>
      <c r="C6" s="30">
        <v>46056</v>
      </c>
      <c r="D6" s="30">
        <v>46057</v>
      </c>
      <c r="E6" s="30">
        <v>46058</v>
      </c>
      <c r="F6" s="30">
        <v>46059</v>
      </c>
      <c r="G6" s="30">
        <v>46060</v>
      </c>
      <c r="H6" s="36">
        <v>46061</v>
      </c>
    </row>
    <row r="7" spans="1:9" s="28" customFormat="1" ht="56.1" customHeight="1">
      <c r="A7" s="11"/>
      <c r="B7" s="10"/>
      <c r="C7" s="10"/>
      <c r="D7" s="10"/>
      <c r="E7" s="10"/>
      <c r="F7" s="10"/>
      <c r="G7" s="10"/>
      <c r="H7" s="10"/>
    </row>
    <row r="8" spans="1:9" s="27" customFormat="1" ht="24" customHeight="1">
      <c r="A8" s="5"/>
      <c r="B8" s="30">
        <f t="array" ref="B8:H8">PäivätJaViikot+DATE(Kalenterivuosi,2,1)-WEEKDAY(DATE(Kalenterivuosi,2,1),(Viikon_aloituspäivä="maanantai")+1)+15</f>
        <v>46062</v>
      </c>
      <c r="C8" s="30">
        <v>46063</v>
      </c>
      <c r="D8" s="30">
        <v>46064</v>
      </c>
      <c r="E8" s="30">
        <v>46065</v>
      </c>
      <c r="F8" s="30">
        <v>46066</v>
      </c>
      <c r="G8" s="30">
        <v>46067</v>
      </c>
      <c r="H8" s="36">
        <v>46068</v>
      </c>
    </row>
    <row r="9" spans="1:9" s="28" customFormat="1" ht="56.1" customHeight="1">
      <c r="A9" s="11"/>
      <c r="B9" s="10"/>
      <c r="C9" s="10"/>
      <c r="D9" s="10"/>
      <c r="E9" s="10"/>
      <c r="F9" s="10"/>
      <c r="G9" s="10"/>
      <c r="H9" s="10"/>
    </row>
    <row r="10" spans="1:9" s="27" customFormat="1" ht="24" customHeight="1">
      <c r="A10" s="5"/>
      <c r="B10" s="30">
        <f t="array" ref="B10:H10">PäivätJaViikot+DATE(Kalenterivuosi,2,1)-WEEKDAY(DATE(Kalenterivuosi,2,1),(Viikon_aloituspäivä="maanantai")+1)+22</f>
        <v>46069</v>
      </c>
      <c r="C10" s="30">
        <v>46070</v>
      </c>
      <c r="D10" s="30">
        <v>46071</v>
      </c>
      <c r="E10" s="30">
        <v>46072</v>
      </c>
      <c r="F10" s="30">
        <v>46073</v>
      </c>
      <c r="G10" s="30">
        <v>46074</v>
      </c>
      <c r="H10" s="36">
        <v>46075</v>
      </c>
    </row>
    <row r="11" spans="1:9" s="28" customFormat="1" ht="56.1" customHeight="1">
      <c r="A11" s="11"/>
      <c r="B11" s="10"/>
      <c r="C11" s="10"/>
      <c r="D11" s="10"/>
      <c r="E11" s="10"/>
      <c r="F11" s="10"/>
      <c r="G11" s="10"/>
      <c r="H11" s="10"/>
    </row>
    <row r="12" spans="1:9" s="27" customFormat="1" ht="24" customHeight="1">
      <c r="A12" s="5"/>
      <c r="B12" s="30">
        <f t="array" ref="B12:H12">PäivätJaViikot+DATE(Kalenterivuosi,2,1)-WEEKDAY(DATE(Kalenterivuosi,2,1),(Viikon_aloituspäivä="maanantai")+1)+29</f>
        <v>46076</v>
      </c>
      <c r="C12" s="30">
        <v>46077</v>
      </c>
      <c r="D12" s="30">
        <v>46078</v>
      </c>
      <c r="E12" s="30">
        <v>46079</v>
      </c>
      <c r="F12" s="30">
        <v>46080</v>
      </c>
      <c r="G12" s="30">
        <v>46081</v>
      </c>
      <c r="H12" s="30">
        <v>46082</v>
      </c>
    </row>
    <row r="13" spans="1:9" s="28" customFormat="1" ht="56.1" customHeight="1">
      <c r="A13" s="11"/>
      <c r="B13" s="10"/>
      <c r="C13" s="10" t="s">
        <v>6</v>
      </c>
      <c r="D13" s="10" t="s">
        <v>6</v>
      </c>
      <c r="E13" s="41" t="s">
        <v>6</v>
      </c>
      <c r="F13" s="41" t="s">
        <v>6</v>
      </c>
      <c r="G13" s="41" t="s">
        <v>6</v>
      </c>
      <c r="H13" s="10"/>
    </row>
    <row r="14" spans="1:9" s="27" customFormat="1" ht="24" customHeight="1">
      <c r="A14" s="5"/>
      <c r="B14" s="30">
        <f t="array" ref="B14:C14">PäivätJaViikot+DATE(Kalenterivuosi,2,1)-WEEKDAY(DATE(Kalenterivuosi,2,1),(Viikon_aloituspäivä="maanantai")+1)+36</f>
        <v>46083</v>
      </c>
      <c r="C14" s="30">
        <v>46084</v>
      </c>
      <c r="D14" s="46"/>
      <c r="E14" s="46"/>
      <c r="F14" s="46"/>
      <c r="G14" s="46"/>
      <c r="H14" s="47"/>
    </row>
    <row r="15" spans="1:9" s="28" customFormat="1" ht="56.1" customHeight="1">
      <c r="A15" s="11"/>
      <c r="B15" s="10"/>
      <c r="C15" s="10"/>
      <c r="D15" s="48"/>
      <c r="E15" s="48"/>
      <c r="F15" s="48"/>
      <c r="G15" s="48"/>
      <c r="H15" s="49"/>
    </row>
  </sheetData>
  <sheetProtection sheet="1" objects="1" scenarios="1" selectLockedCells="1" selectUnlockedCells="1"/>
  <mergeCells count="3">
    <mergeCell ref="B2:D2"/>
    <mergeCell ref="D14:H14"/>
    <mergeCell ref="D15:H15"/>
  </mergeCells>
  <conditionalFormatting sqref="B4:G4">
    <cfRule type="expression" dxfId="21" priority="1">
      <formula>DAY(B4)&gt;8</formula>
    </cfRule>
  </conditionalFormatting>
  <conditionalFormatting sqref="B12:H12 B14:C14">
    <cfRule type="expression" dxfId="20" priority="2">
      <formula>AND(DAY(B12)&gt;=1,DAY(B12)&lt;=15)</formula>
    </cfRule>
  </conditionalFormatting>
  <dataValidations count="8">
    <dataValidation allowBlank="1" showInputMessage="1" showErrorMessage="1" prompt="Automaattisesti määrittyvä viikonpäivä" sqref="C3:H3"/>
    <dataValidation allowBlank="1" showInputMessage="1" showErrorMessage="1" prompt="Tämän solun vuosiluku päivittyy automaattisesti tammikuun laskentataulukkoon lisäämäsi vuosiluvun perusteella. Alla oleva kalenteri sisältää edellisen ja seuraavan kuukauden päivämäärät vaaleammalla värisävyllä" sqref="B2:D2"/>
    <dataValidation allowBlank="1" showInputMessage="1" showErrorMessage="1" prompt="Tämä rivi sisältää tämän kalenterin viikonpäivien nimet. Tämä solu sisältää viikon aloituspäivän. Voit muuttaa aloituspäivää valitsemalla uuden viikonpäivän tammikuun laskentataulukon soluun L5." sqref="B3"/>
    <dataValidation allowBlank="1" showInputMessage="1" showErrorMessage="1" prompt="Helmikuun kalenteri" sqref="A1"/>
    <dataValidation allowBlank="1" showInputMessage="1" prompt="Kirjoita kuukausikohtaiset muistiinpanot soluun alla" sqref="D14:H14"/>
    <dataValidation allowBlank="1" showInputMessage="1" prompt="Kirjoita kuukausikohtaiset muistiinpanot tähän soluun" sqref="D15:H15"/>
    <dataValidation allowBlank="1" showInputMessage="1" showErrorMessage="1" prompt="Tämä rivi ja rivit 7, 9, 11, 13 ja 15 on tarkoitettu muistiinpanoille, jotka liittyvät yllä olevassa solussa olevaan kalenteripäivään." sqref="B5"/>
    <dataValidation allowBlank="1" showInputMessage="1" showErrorMessage="1" prompt="Tämä rivi ja rivit 6, 8, 10, 12 ja 14 sisältävät viikonpäivät. Jos tässä solussa ei ole numeroa 1, päivä on edellisen kuukauden päivä. Lisää muistiinpanot soluun D15." sqref="B4"/>
  </dataValidations>
  <printOptions horizontalCentered="1"/>
  <pageMargins left="0.25" right="0.25" top="0.5" bottom="0.5" header="0.3" footer="0.3"/>
  <pageSetup paperSize="9" scale="81" orientation="landscape" r:id="rId1"/>
  <headerFooter differentFirst="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9" tint="0.59999389629810485"/>
    <pageSetUpPr fitToPage="1"/>
  </sheetPr>
  <dimension ref="A1:I15"/>
  <sheetViews>
    <sheetView showGridLines="0" showRowColHeaders="0" tabSelected="1" topLeftCell="A7" zoomScaleNormal="100" workbookViewId="0">
      <selection activeCell="H9" sqref="H9"/>
    </sheetView>
  </sheetViews>
  <sheetFormatPr defaultColWidth="8.75" defaultRowHeight="15"/>
  <cols>
    <col min="1" max="1" width="1.625" style="29" customWidth="1"/>
    <col min="2" max="8" width="16.625" style="29" customWidth="1"/>
    <col min="9" max="9" width="1.625" style="26" customWidth="1"/>
    <col min="10" max="10" width="8.625" style="26" customWidth="1"/>
    <col min="11" max="16384" width="8.75" style="26"/>
  </cols>
  <sheetData>
    <row r="1" spans="1:9" ht="9" customHeight="1">
      <c r="A1" s="37"/>
      <c r="B1" s="1"/>
      <c r="C1" s="1"/>
      <c r="D1" s="1"/>
      <c r="E1" s="1"/>
      <c r="F1" s="1"/>
      <c r="G1" s="1"/>
      <c r="H1" s="1"/>
      <c r="I1" s="26" t="s">
        <v>0</v>
      </c>
    </row>
    <row r="2" spans="1:9" ht="96" customHeight="1">
      <c r="A2" s="1"/>
      <c r="B2" s="51" t="str">
        <f>"Maaliskuu "&amp;Kalenterivuosi</f>
        <v>Maaliskuu 2026</v>
      </c>
      <c r="C2" s="51"/>
      <c r="D2" s="51"/>
      <c r="E2" s="3"/>
      <c r="F2" s="3"/>
      <c r="G2" s="3"/>
      <c r="H2" s="4"/>
    </row>
    <row r="3" spans="1:9" s="27" customFormat="1" ht="24" customHeight="1">
      <c r="A3" s="9"/>
      <c r="B3" s="17" t="str">
        <f>Viikon_aloituspäivä</f>
        <v>maanantai</v>
      </c>
      <c r="C3" s="18" t="str">
        <f t="shared" ref="C3:H3" si="0">TEXT(C4,"pppp")</f>
        <v>tiistai</v>
      </c>
      <c r="D3" s="18" t="str">
        <f t="shared" si="0"/>
        <v>keskiviikko</v>
      </c>
      <c r="E3" s="18" t="str">
        <f t="shared" si="0"/>
        <v>torstai</v>
      </c>
      <c r="F3" s="18" t="str">
        <f t="shared" si="0"/>
        <v>perjantai</v>
      </c>
      <c r="G3" s="18" t="str">
        <f t="shared" si="0"/>
        <v>lauantai</v>
      </c>
      <c r="H3" s="19" t="str">
        <f t="shared" si="0"/>
        <v>sunnuntai</v>
      </c>
    </row>
    <row r="4" spans="1:9" s="27" customFormat="1" ht="24" customHeight="1">
      <c r="A4" s="5"/>
      <c r="B4" s="33">
        <f t="array" ref="B4:H4">PäivätJaViikot+DATE(Kalenterivuosi,3,1)-WEEKDAY(DATE(Kalenterivuosi,3,1),(Viikon_aloituspäivä="maanantai")+1)+1</f>
        <v>46076</v>
      </c>
      <c r="C4" s="33">
        <v>46077</v>
      </c>
      <c r="D4" s="33">
        <v>46078</v>
      </c>
      <c r="E4" s="33">
        <v>46079</v>
      </c>
      <c r="F4" s="33">
        <v>46080</v>
      </c>
      <c r="G4" s="33">
        <v>46081</v>
      </c>
      <c r="H4" s="38">
        <v>46082</v>
      </c>
    </row>
    <row r="5" spans="1:9" s="28" customFormat="1" ht="56.1" customHeight="1">
      <c r="A5" s="11"/>
      <c r="B5" s="20"/>
      <c r="C5" s="20"/>
      <c r="D5" s="20"/>
      <c r="E5" s="20"/>
      <c r="F5" s="20"/>
      <c r="G5" s="20"/>
      <c r="H5" s="20"/>
    </row>
    <row r="6" spans="1:9" s="27" customFormat="1" ht="24" customHeight="1">
      <c r="A6" s="5"/>
      <c r="B6" s="33">
        <f t="array" ref="B6:H6">PäivätJaViikot+DATE(Kalenterivuosi,3,1)-WEEKDAY(DATE(Kalenterivuosi,3,1),(Viikon_aloituspäivä="maanantai")+1)+8</f>
        <v>46083</v>
      </c>
      <c r="C6" s="33">
        <v>46084</v>
      </c>
      <c r="D6" s="33">
        <v>46085</v>
      </c>
      <c r="E6" s="33">
        <v>46086</v>
      </c>
      <c r="F6" s="33">
        <v>46087</v>
      </c>
      <c r="G6" s="33">
        <v>46088</v>
      </c>
      <c r="H6" s="38">
        <v>46089</v>
      </c>
    </row>
    <row r="7" spans="1:9" s="28" customFormat="1" ht="56.1" customHeight="1">
      <c r="A7" s="11"/>
      <c r="B7" s="44" t="s">
        <v>6</v>
      </c>
      <c r="C7" s="44" t="s">
        <v>6</v>
      </c>
      <c r="D7" s="20"/>
      <c r="E7" s="20" t="s">
        <v>6</v>
      </c>
      <c r="F7" s="20" t="s">
        <v>6</v>
      </c>
      <c r="G7" s="20" t="s">
        <v>6</v>
      </c>
      <c r="H7" s="20"/>
    </row>
    <row r="8" spans="1:9" s="27" customFormat="1" ht="24" customHeight="1">
      <c r="A8" s="5"/>
      <c r="B8" s="33">
        <f t="array" ref="B8:H8">PäivätJaViikot+DATE(Kalenterivuosi,3,1)-WEEKDAY(DATE(Kalenterivuosi,3,1),(Viikon_aloituspäivä="maanantai")+1)+15</f>
        <v>46090</v>
      </c>
      <c r="C8" s="33">
        <v>46091</v>
      </c>
      <c r="D8" s="33">
        <v>46092</v>
      </c>
      <c r="E8" s="33">
        <v>46093</v>
      </c>
      <c r="F8" s="33">
        <v>46094</v>
      </c>
      <c r="G8" s="33">
        <v>46095</v>
      </c>
      <c r="H8" s="38">
        <v>46096</v>
      </c>
    </row>
    <row r="9" spans="1:9" s="28" customFormat="1" ht="56.1" customHeight="1">
      <c r="A9" s="11"/>
      <c r="B9" s="20"/>
      <c r="C9" s="20"/>
      <c r="D9" s="20"/>
      <c r="E9" s="20"/>
      <c r="F9" s="20"/>
      <c r="G9" s="20"/>
      <c r="H9" s="20" t="s">
        <v>6</v>
      </c>
    </row>
    <row r="10" spans="1:9" s="27" customFormat="1" ht="24" customHeight="1">
      <c r="A10" s="5"/>
      <c r="B10" s="33">
        <f t="array" ref="B10:H10">PäivätJaViikot+DATE(Kalenterivuosi,3,1)-WEEKDAY(DATE(Kalenterivuosi,3,1),(Viikon_aloituspäivä="maanantai")+1)+22</f>
        <v>46097</v>
      </c>
      <c r="C10" s="33">
        <v>46098</v>
      </c>
      <c r="D10" s="33">
        <v>46099</v>
      </c>
      <c r="E10" s="33">
        <v>46100</v>
      </c>
      <c r="F10" s="33">
        <v>46101</v>
      </c>
      <c r="G10" s="33">
        <v>46102</v>
      </c>
      <c r="H10" s="38">
        <v>46103</v>
      </c>
    </row>
    <row r="11" spans="1:9" s="28" customFormat="1" ht="56.1" customHeight="1">
      <c r="A11" s="11"/>
      <c r="B11" s="20"/>
      <c r="C11" s="20"/>
      <c r="D11" s="20" t="s">
        <v>6</v>
      </c>
      <c r="E11" s="20"/>
      <c r="F11" s="20"/>
      <c r="G11" s="20" t="s">
        <v>6</v>
      </c>
      <c r="H11" s="20" t="s">
        <v>6</v>
      </c>
    </row>
    <row r="12" spans="1:9" s="27" customFormat="1" ht="24" customHeight="1">
      <c r="A12" s="5"/>
      <c r="B12" s="33">
        <f t="array" ref="B12:H12">PäivätJaViikot+DATE(Kalenterivuosi,3,1)-WEEKDAY(DATE(Kalenterivuosi,3,1),(Viikon_aloituspäivä="maanantai")+1)+29</f>
        <v>46104</v>
      </c>
      <c r="C12" s="33">
        <v>46105</v>
      </c>
      <c r="D12" s="33">
        <v>46106</v>
      </c>
      <c r="E12" s="33">
        <v>46107</v>
      </c>
      <c r="F12" s="33">
        <v>46108</v>
      </c>
      <c r="G12" s="33">
        <v>46109</v>
      </c>
      <c r="H12" s="38">
        <v>46110</v>
      </c>
    </row>
    <row r="13" spans="1:9" s="28" customFormat="1" ht="56.1" customHeight="1">
      <c r="A13" s="11"/>
      <c r="B13" s="20"/>
      <c r="C13" s="20" t="s">
        <v>6</v>
      </c>
      <c r="D13" s="20" t="s">
        <v>6</v>
      </c>
      <c r="E13" s="44" t="s">
        <v>6</v>
      </c>
      <c r="F13" s="20"/>
      <c r="G13" s="20"/>
      <c r="H13" s="20"/>
    </row>
    <row r="14" spans="1:9" s="27" customFormat="1" ht="24" customHeight="1">
      <c r="A14" s="5"/>
      <c r="B14" s="33">
        <f t="array" ref="B14:C14">PäivätJaViikot+DATE(Kalenterivuosi,3,1)-WEEKDAY(DATE(Kalenterivuosi,3,1),(Viikon_aloituspäivä="maanantai")+1)+36</f>
        <v>46111</v>
      </c>
      <c r="C14" s="33">
        <v>46112</v>
      </c>
      <c r="D14" s="52"/>
      <c r="E14" s="52"/>
      <c r="F14" s="52"/>
      <c r="G14" s="52"/>
      <c r="H14" s="53"/>
    </row>
    <row r="15" spans="1:9" s="28" customFormat="1" ht="56.1" customHeight="1">
      <c r="A15" s="11"/>
      <c r="B15" s="20"/>
      <c r="C15" s="20"/>
      <c r="D15" s="54"/>
      <c r="E15" s="54"/>
      <c r="F15" s="54"/>
      <c r="G15" s="54"/>
      <c r="H15" s="55"/>
    </row>
  </sheetData>
  <sheetProtection sheet="1" objects="1" scenarios="1" selectLockedCells="1" selectUnlockedCells="1"/>
  <mergeCells count="3">
    <mergeCell ref="B2:D2"/>
    <mergeCell ref="D14:H14"/>
    <mergeCell ref="D15:H15"/>
  </mergeCells>
  <conditionalFormatting sqref="B4:G4">
    <cfRule type="expression" dxfId="19" priority="1">
      <formula>DAY(B4)&gt;8</formula>
    </cfRule>
  </conditionalFormatting>
  <conditionalFormatting sqref="B12:H12 B14:C14">
    <cfRule type="expression" dxfId="18" priority="2">
      <formula>AND(DAY(B12)&gt;=1,DAY(B12)&lt;=15)</formula>
    </cfRule>
  </conditionalFormatting>
  <dataValidations count="8">
    <dataValidation allowBlank="1" showInputMessage="1" showErrorMessage="1" prompt="Maaliskuun kalenteri" sqref="A1"/>
    <dataValidation allowBlank="1" showInputMessage="1" showErrorMessage="1" prompt="Tämän solun vuosiluku päivittyy automaattisesti tammikuun laskentataulukkoon lisäämäsi vuosiluvun perusteella. Alla oleva kalenteri sisältää edellisen ja seuraavan kuukauden päivämäärät vaaleammalla värisävyllä" sqref="B2:D2"/>
    <dataValidation allowBlank="1" showInputMessage="1" showErrorMessage="1" prompt="Automaattisesti määrittyvä viikonpäivä" sqref="C3:H3"/>
    <dataValidation allowBlank="1" showInputMessage="1" showErrorMessage="1" prompt="Tämä rivi ja rivit 6, 8, 10, 12 ja 14 sisältävät viikonpäivät. Jos tässä solussa ei ole numeroa 1, päivä on edellisen kuukauden päivä. Lisää muistiinpanot soluun D15." sqref="B4"/>
    <dataValidation allowBlank="1" showInputMessage="1" showErrorMessage="1" prompt="Tämä rivi ja rivit 7, 9, 11, 13 ja 15 on tarkoitettu muistiinpanoille, jotka liittyvät yllä olevassa solussa olevaan kalenteripäivään." sqref="B5"/>
    <dataValidation allowBlank="1" showInputMessage="1" prompt="Kirjoita kuukausikohtaiset muistiinpanot tähän soluun" sqref="D15:H15"/>
    <dataValidation allowBlank="1" showInputMessage="1" prompt="Kirjoita kuukausikohtaiset muistiinpanot soluun alla" sqref="D14:H14"/>
    <dataValidation allowBlank="1" showInputMessage="1" showErrorMessage="1" prompt="Tämä rivi sisältää tämän kalenterin viikonpäivien nimet. Tämä solu sisältää viikon aloituspäivän. Voit muuttaa aloituspäivää valitsemalla uuden viikonpäivän tammikuun laskentataulukon soluun L5." sqref="B3"/>
  </dataValidations>
  <printOptions horizontalCentered="1"/>
  <pageMargins left="0.25" right="0.25" top="0.5" bottom="0.5" header="0.3" footer="0.3"/>
  <pageSetup paperSize="9" scale="81" orientation="landscape" r:id="rId1"/>
  <headerFooter differentFirst="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9" tint="0.59999389629810485"/>
    <pageSetUpPr fitToPage="1"/>
  </sheetPr>
  <dimension ref="A1:I15"/>
  <sheetViews>
    <sheetView showGridLines="0" showRowColHeaders="0" topLeftCell="A3" workbookViewId="0">
      <selection activeCell="E5" sqref="E5"/>
    </sheetView>
  </sheetViews>
  <sheetFormatPr defaultColWidth="8.75" defaultRowHeight="15"/>
  <cols>
    <col min="1" max="1" width="1.625" style="29" customWidth="1"/>
    <col min="2" max="8" width="16.625" style="29" customWidth="1"/>
    <col min="9" max="9" width="1.625" style="26" customWidth="1"/>
    <col min="10" max="10" width="8.625" style="26" customWidth="1"/>
    <col min="11" max="16384" width="8.75" style="26"/>
  </cols>
  <sheetData>
    <row r="1" spans="1:9" ht="9" customHeight="1">
      <c r="A1" s="1"/>
      <c r="B1" s="1"/>
      <c r="C1" s="1"/>
      <c r="D1" s="1"/>
      <c r="E1" s="1"/>
      <c r="F1" s="1"/>
      <c r="G1" s="1"/>
      <c r="H1" s="1"/>
      <c r="I1" s="26" t="s">
        <v>0</v>
      </c>
    </row>
    <row r="2" spans="1:9" ht="96" customHeight="1">
      <c r="A2" s="1"/>
      <c r="B2" s="51" t="str">
        <f>"Huhtikuu "&amp;Kalenterivuosi</f>
        <v>Huhtikuu 2026</v>
      </c>
      <c r="C2" s="51"/>
      <c r="D2" s="51"/>
      <c r="E2" s="3"/>
      <c r="F2" s="3"/>
      <c r="G2" s="3"/>
      <c r="H2" s="4"/>
    </row>
    <row r="3" spans="1:9" s="27" customFormat="1" ht="24" customHeight="1">
      <c r="A3" s="9"/>
      <c r="B3" s="17" t="str">
        <f>Viikon_aloituspäivä</f>
        <v>maanantai</v>
      </c>
      <c r="C3" s="18" t="str">
        <f t="shared" ref="C3:H3" si="0">TEXT(C4,"pppp")</f>
        <v>tiistai</v>
      </c>
      <c r="D3" s="18" t="str">
        <f t="shared" si="0"/>
        <v>keskiviikko</v>
      </c>
      <c r="E3" s="18" t="str">
        <f t="shared" si="0"/>
        <v>torstai</v>
      </c>
      <c r="F3" s="18" t="str">
        <f t="shared" si="0"/>
        <v>perjantai</v>
      </c>
      <c r="G3" s="18" t="str">
        <f t="shared" si="0"/>
        <v>lauantai</v>
      </c>
      <c r="H3" s="19" t="str">
        <f t="shared" si="0"/>
        <v>sunnuntai</v>
      </c>
    </row>
    <row r="4" spans="1:9" s="27" customFormat="1" ht="24" customHeight="1">
      <c r="A4" s="5"/>
      <c r="B4" s="33">
        <f t="array" ref="B4:H4">PäivätJaViikot+DATE(Kalenterivuosi,4,1)-WEEKDAY(DATE(Kalenterivuosi,4,1),(Viikon_aloituspäivä="maanantai")+1)+1</f>
        <v>46111</v>
      </c>
      <c r="C4" s="33">
        <v>46112</v>
      </c>
      <c r="D4" s="33">
        <v>46113</v>
      </c>
      <c r="E4" s="33">
        <v>46114</v>
      </c>
      <c r="F4" s="38">
        <v>46115</v>
      </c>
      <c r="G4" s="38">
        <v>46116</v>
      </c>
      <c r="H4" s="38">
        <v>46117</v>
      </c>
    </row>
    <row r="5" spans="1:9" s="28" customFormat="1" ht="56.1" customHeight="1">
      <c r="A5" s="11"/>
      <c r="B5" s="20"/>
      <c r="C5" s="20"/>
      <c r="D5" s="20" t="s">
        <v>6</v>
      </c>
      <c r="E5" s="20" t="s">
        <v>6</v>
      </c>
      <c r="F5" s="20"/>
      <c r="G5" s="20"/>
      <c r="H5" s="20"/>
    </row>
    <row r="6" spans="1:9" s="27" customFormat="1" ht="24" customHeight="1">
      <c r="A6" s="5"/>
      <c r="B6" s="38">
        <f t="array" ref="B6:H6">PäivätJaViikot+DATE(Kalenterivuosi,4,1)-WEEKDAY(DATE(Kalenterivuosi,4,1),(Viikon_aloituspäivä="maanantai")+1)+8</f>
        <v>46118</v>
      </c>
      <c r="C6" s="33">
        <v>46119</v>
      </c>
      <c r="D6" s="33">
        <v>46120</v>
      </c>
      <c r="E6" s="33">
        <v>46121</v>
      </c>
      <c r="F6" s="33">
        <v>46122</v>
      </c>
      <c r="G6" s="33">
        <v>46123</v>
      </c>
      <c r="H6" s="38">
        <v>46124</v>
      </c>
    </row>
    <row r="7" spans="1:9" s="28" customFormat="1" ht="56.1" customHeight="1">
      <c r="A7" s="11"/>
      <c r="B7" s="20"/>
      <c r="C7" s="20"/>
      <c r="D7" s="20"/>
      <c r="E7" s="20"/>
      <c r="F7" s="20"/>
      <c r="G7" s="20" t="s">
        <v>6</v>
      </c>
      <c r="H7" s="20"/>
    </row>
    <row r="8" spans="1:9" s="27" customFormat="1" ht="24" customHeight="1">
      <c r="A8" s="5"/>
      <c r="B8" s="33">
        <f t="array" ref="B8:H8">PäivätJaViikot+DATE(Kalenterivuosi,4,1)-WEEKDAY(DATE(Kalenterivuosi,4,1),(Viikon_aloituspäivä="maanantai")+1)+15</f>
        <v>46125</v>
      </c>
      <c r="C8" s="33">
        <v>46126</v>
      </c>
      <c r="D8" s="33">
        <v>46127</v>
      </c>
      <c r="E8" s="33">
        <v>46128</v>
      </c>
      <c r="F8" s="33">
        <v>46129</v>
      </c>
      <c r="G8" s="33">
        <v>46130</v>
      </c>
      <c r="H8" s="38">
        <v>46131</v>
      </c>
    </row>
    <row r="9" spans="1:9" s="28" customFormat="1" ht="56.1" customHeight="1">
      <c r="A9" s="11"/>
      <c r="B9" s="20"/>
      <c r="C9" s="20"/>
      <c r="D9" s="20"/>
      <c r="E9" s="20"/>
      <c r="F9" s="20"/>
      <c r="G9" s="20"/>
      <c r="H9" s="20"/>
    </row>
    <row r="10" spans="1:9" s="27" customFormat="1" ht="24" customHeight="1">
      <c r="A10" s="5"/>
      <c r="B10" s="33">
        <f t="array" ref="B10:H10">PäivätJaViikot+DATE(Kalenterivuosi,4,1)-WEEKDAY(DATE(Kalenterivuosi,4,1),(Viikon_aloituspäivä="maanantai")+1)+22</f>
        <v>46132</v>
      </c>
      <c r="C10" s="33">
        <v>46133</v>
      </c>
      <c r="D10" s="33">
        <v>46134</v>
      </c>
      <c r="E10" s="33">
        <v>46135</v>
      </c>
      <c r="F10" s="33">
        <v>46136</v>
      </c>
      <c r="G10" s="33">
        <v>46137</v>
      </c>
      <c r="H10" s="38">
        <v>46138</v>
      </c>
    </row>
    <row r="11" spans="1:9" s="28" customFormat="1" ht="56.1" customHeight="1">
      <c r="A11" s="11"/>
      <c r="B11" s="20"/>
      <c r="C11" s="20"/>
      <c r="D11" s="20"/>
      <c r="E11" s="20"/>
      <c r="F11" s="20"/>
      <c r="G11" s="20"/>
      <c r="H11" s="20"/>
    </row>
    <row r="12" spans="1:9" s="27" customFormat="1" ht="24" customHeight="1">
      <c r="A12" s="5"/>
      <c r="B12" s="33">
        <f t="array" ref="B12:H12">PäivätJaViikot+DATE(Kalenterivuosi,4,1)-WEEKDAY(DATE(Kalenterivuosi,4,1),(Viikon_aloituspäivä="maanantai")+1)+29</f>
        <v>46139</v>
      </c>
      <c r="C12" s="33">
        <v>46140</v>
      </c>
      <c r="D12" s="33">
        <v>46141</v>
      </c>
      <c r="E12" s="33">
        <v>46142</v>
      </c>
      <c r="F12" s="33">
        <v>46143</v>
      </c>
      <c r="G12" s="33">
        <v>46144</v>
      </c>
      <c r="H12" s="33">
        <v>46145</v>
      </c>
    </row>
    <row r="13" spans="1:9" s="28" customFormat="1" ht="56.1" customHeight="1">
      <c r="A13" s="11"/>
      <c r="B13" s="20"/>
      <c r="C13" s="20"/>
      <c r="D13" s="20"/>
      <c r="E13" s="20"/>
      <c r="F13" s="20"/>
      <c r="G13" s="20"/>
      <c r="H13" s="20"/>
    </row>
    <row r="14" spans="1:9" s="27" customFormat="1" ht="24" customHeight="1">
      <c r="A14" s="5"/>
      <c r="B14" s="33">
        <f t="array" ref="B14:C14">PäivätJaViikot+DATE(Kalenterivuosi,4,1)-WEEKDAY(DATE(Kalenterivuosi,4,1),(Viikon_aloituspäivä="maanantai")+1)+36</f>
        <v>46146</v>
      </c>
      <c r="C14" s="33">
        <v>46147</v>
      </c>
      <c r="D14" s="52"/>
      <c r="E14" s="52"/>
      <c r="F14" s="52"/>
      <c r="G14" s="52"/>
      <c r="H14" s="53"/>
    </row>
    <row r="15" spans="1:9" s="28" customFormat="1" ht="56.1" customHeight="1">
      <c r="A15" s="11"/>
      <c r="B15" s="20"/>
      <c r="C15" s="20"/>
      <c r="D15" s="54"/>
      <c r="E15" s="54"/>
      <c r="F15" s="54"/>
      <c r="G15" s="54"/>
      <c r="H15" s="55"/>
    </row>
  </sheetData>
  <sheetProtection sheet="1" objects="1" scenarios="1" selectLockedCells="1" selectUnlockedCells="1"/>
  <mergeCells count="3">
    <mergeCell ref="B2:D2"/>
    <mergeCell ref="D14:H14"/>
    <mergeCell ref="D15:H15"/>
  </mergeCells>
  <conditionalFormatting sqref="B4:G4">
    <cfRule type="expression" dxfId="17" priority="1">
      <formula>DAY(B4)&gt;8</formula>
    </cfRule>
  </conditionalFormatting>
  <conditionalFormatting sqref="B12:H12 B14:C14">
    <cfRule type="expression" dxfId="16" priority="2">
      <formula>AND(DAY(B12)&gt;=1,DAY(B12)&lt;=15)</formula>
    </cfRule>
  </conditionalFormatting>
  <dataValidations count="8">
    <dataValidation allowBlank="1" showInputMessage="1" showErrorMessage="1" prompt="Automaattisesti määrittyvä viikonpäivä" sqref="C3:H3"/>
    <dataValidation allowBlank="1" showInputMessage="1" showErrorMessage="1" prompt="Tämän solun vuosiluku päivittyy automaattisesti tammikuun laskentataulukkoon lisäämäsi vuosiluvun perusteella. Alla oleva kalenteri sisältää edellisen ja seuraavan kuukauden päivämäärät vaaleammalla värisävyllä" sqref="B2:D2"/>
    <dataValidation allowBlank="1" showInputMessage="1" showErrorMessage="1" prompt="Huhtikuun kalenteri" sqref="A1"/>
    <dataValidation allowBlank="1" showInputMessage="1" showErrorMessage="1" prompt="Tämä rivi sisältää tämän kalenterin viikonpäivien nimet. Tämä solu sisältää viikon aloituspäivän. Voit muuttaa aloituspäivää valitsemalla uuden viikonpäivän tammikuun laskentataulukon soluun L5." sqref="B3"/>
    <dataValidation allowBlank="1" showInputMessage="1" prompt="Kirjoita kuukausikohtaiset muistiinpanot soluun alla" sqref="D14:H14"/>
    <dataValidation allowBlank="1" showInputMessage="1" prompt="Kirjoita kuukausikohtaiset muistiinpanot tähän soluun" sqref="D15:H15"/>
    <dataValidation allowBlank="1" showInputMessage="1" showErrorMessage="1" prompt="Tämä rivi ja rivit 7, 9, 11, 13 ja 15 on tarkoitettu muistiinpanoille, jotka liittyvät yllä olevassa solussa olevaan kalenteripäivään." sqref="B5"/>
    <dataValidation allowBlank="1" showInputMessage="1" showErrorMessage="1" prompt="Tämä rivi ja rivit 6, 8, 10, 12 ja 14 sisältävät viikonpäivät. Jos tässä solussa ei ole numeroa 1, päivä on edellisen kuukauden päivä. Lisää muistiinpanot soluun D15." sqref="B4"/>
  </dataValidations>
  <printOptions horizontalCentered="1"/>
  <pageMargins left="0.25" right="0.25" top="0.5" bottom="0.5" header="0.3" footer="0.3"/>
  <pageSetup paperSize="9" scale="81" orientation="landscape" r:id="rId1"/>
  <headerFooter differentFirst="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9" tint="0.59999389629810485"/>
    <pageSetUpPr fitToPage="1"/>
  </sheetPr>
  <dimension ref="A1:I15"/>
  <sheetViews>
    <sheetView showGridLines="0" showRowColHeaders="0" workbookViewId="0">
      <selection activeCell="H13" sqref="H13"/>
    </sheetView>
  </sheetViews>
  <sheetFormatPr defaultColWidth="8.75" defaultRowHeight="15"/>
  <cols>
    <col min="1" max="1" width="1.625" style="29" customWidth="1"/>
    <col min="2" max="8" width="16.625" style="29" customWidth="1"/>
    <col min="9" max="9" width="1.625" style="26" customWidth="1"/>
    <col min="10" max="10" width="8.625" style="26" customWidth="1"/>
    <col min="11" max="16384" width="8.75" style="26"/>
  </cols>
  <sheetData>
    <row r="1" spans="1:9" ht="9" customHeight="1">
      <c r="A1" s="1"/>
      <c r="B1" s="1"/>
      <c r="C1" s="1"/>
      <c r="D1" s="1"/>
      <c r="E1" s="1"/>
      <c r="F1" s="1"/>
      <c r="G1" s="1"/>
      <c r="H1" s="1"/>
      <c r="I1" s="26" t="s">
        <v>0</v>
      </c>
    </row>
    <row r="2" spans="1:9" ht="96" customHeight="1">
      <c r="A2" s="1"/>
      <c r="B2" s="51" t="str">
        <f>"Toukokuu "&amp;Kalenterivuosi</f>
        <v>Toukokuu 2026</v>
      </c>
      <c r="C2" s="51"/>
      <c r="D2" s="51"/>
      <c r="E2" s="3"/>
      <c r="F2" s="3"/>
      <c r="G2" s="3"/>
      <c r="H2" s="4"/>
    </row>
    <row r="3" spans="1:9" s="27" customFormat="1" ht="24" customHeight="1">
      <c r="A3" s="9"/>
      <c r="B3" s="17" t="str">
        <f>Viikon_aloituspäivä</f>
        <v>maanantai</v>
      </c>
      <c r="C3" s="18" t="str">
        <f t="shared" ref="C3:H3" si="0">TEXT(C4,"pppp")</f>
        <v>tiistai</v>
      </c>
      <c r="D3" s="18" t="str">
        <f t="shared" si="0"/>
        <v>keskiviikko</v>
      </c>
      <c r="E3" s="18" t="str">
        <f t="shared" si="0"/>
        <v>torstai</v>
      </c>
      <c r="F3" s="18" t="str">
        <f t="shared" si="0"/>
        <v>perjantai</v>
      </c>
      <c r="G3" s="18" t="str">
        <f t="shared" si="0"/>
        <v>lauantai</v>
      </c>
      <c r="H3" s="19" t="str">
        <f t="shared" si="0"/>
        <v>sunnuntai</v>
      </c>
    </row>
    <row r="4" spans="1:9" s="27" customFormat="1" ht="24" customHeight="1">
      <c r="A4" s="5"/>
      <c r="B4" s="33">
        <f t="array" ref="B4:H4">PäivätJaViikot+DATE(Kalenterivuosi,5,1)-WEEKDAY(DATE(Kalenterivuosi,5,1),(Viikon_aloituspäivä="maanantai")+1)+1</f>
        <v>46139</v>
      </c>
      <c r="C4" s="33">
        <v>46140</v>
      </c>
      <c r="D4" s="33">
        <v>46141</v>
      </c>
      <c r="E4" s="33">
        <v>46142</v>
      </c>
      <c r="F4" s="38">
        <v>46143</v>
      </c>
      <c r="G4" s="33">
        <v>46144</v>
      </c>
      <c r="H4" s="38">
        <v>46145</v>
      </c>
    </row>
    <row r="5" spans="1:9" s="28" customFormat="1" ht="56.1" customHeight="1">
      <c r="A5" s="11"/>
      <c r="B5" s="20"/>
      <c r="C5" s="20"/>
      <c r="D5" s="20"/>
      <c r="E5" s="20"/>
      <c r="F5" s="20"/>
      <c r="G5" s="20"/>
      <c r="H5" s="20"/>
    </row>
    <row r="6" spans="1:9" s="27" customFormat="1" ht="24" customHeight="1">
      <c r="A6" s="5"/>
      <c r="B6" s="33">
        <f t="array" ref="B6:H6">PäivätJaViikot+DATE(Kalenterivuosi,5,1)-WEEKDAY(DATE(Kalenterivuosi,5,1),(Viikon_aloituspäivä="maanantai")+1)+8</f>
        <v>46146</v>
      </c>
      <c r="C6" s="33">
        <v>46147</v>
      </c>
      <c r="D6" s="33">
        <v>46148</v>
      </c>
      <c r="E6" s="33">
        <v>46149</v>
      </c>
      <c r="F6" s="33">
        <v>46150</v>
      </c>
      <c r="G6" s="33">
        <v>46151</v>
      </c>
      <c r="H6" s="38">
        <v>46152</v>
      </c>
    </row>
    <row r="7" spans="1:9" s="28" customFormat="1" ht="56.1" customHeight="1">
      <c r="A7" s="11"/>
      <c r="B7" s="20"/>
      <c r="C7" s="20"/>
      <c r="D7" s="20"/>
      <c r="E7" s="20"/>
      <c r="F7" s="20"/>
      <c r="G7" s="20"/>
      <c r="H7" s="20"/>
    </row>
    <row r="8" spans="1:9" s="27" customFormat="1" ht="24" customHeight="1">
      <c r="A8" s="5"/>
      <c r="B8" s="33">
        <f t="array" ref="B8:H8">PäivätJaViikot+DATE(Kalenterivuosi,5,1)-WEEKDAY(DATE(Kalenterivuosi,5,1),(Viikon_aloituspäivä="maanantai")+1)+15</f>
        <v>46153</v>
      </c>
      <c r="C8" s="33">
        <v>46154</v>
      </c>
      <c r="D8" s="33">
        <v>46155</v>
      </c>
      <c r="E8" s="33">
        <v>46156</v>
      </c>
      <c r="F8" s="33">
        <v>46157</v>
      </c>
      <c r="G8" s="33">
        <v>46158</v>
      </c>
      <c r="H8" s="38">
        <v>46159</v>
      </c>
    </row>
    <row r="9" spans="1:9" s="28" customFormat="1" ht="56.1" customHeight="1">
      <c r="A9" s="11"/>
      <c r="B9" s="20"/>
      <c r="C9" s="20"/>
      <c r="D9" s="20"/>
      <c r="E9" s="20" t="s">
        <v>7</v>
      </c>
      <c r="F9" s="20" t="s">
        <v>7</v>
      </c>
      <c r="G9" s="20" t="s">
        <v>7</v>
      </c>
      <c r="H9" s="20" t="s">
        <v>7</v>
      </c>
    </row>
    <row r="10" spans="1:9" s="27" customFormat="1" ht="24" customHeight="1">
      <c r="A10" s="5"/>
      <c r="B10" s="33">
        <f t="array" ref="B10:H10">PäivätJaViikot+DATE(Kalenterivuosi,5,1)-WEEKDAY(DATE(Kalenterivuosi,5,1),(Viikon_aloituspäivä="maanantai")+1)+22</f>
        <v>46160</v>
      </c>
      <c r="C10" s="33">
        <v>46161</v>
      </c>
      <c r="D10" s="33">
        <v>46162</v>
      </c>
      <c r="E10" s="33">
        <v>46163</v>
      </c>
      <c r="F10" s="33">
        <v>46164</v>
      </c>
      <c r="G10" s="33">
        <v>46165</v>
      </c>
      <c r="H10" s="38">
        <v>46166</v>
      </c>
    </row>
    <row r="11" spans="1:9" s="28" customFormat="1" ht="56.1" customHeight="1">
      <c r="A11" s="11"/>
      <c r="B11" s="20"/>
      <c r="C11" s="20"/>
      <c r="D11" s="20"/>
      <c r="E11" s="20"/>
      <c r="F11" s="20" t="s">
        <v>7</v>
      </c>
      <c r="G11" s="20" t="s">
        <v>7</v>
      </c>
      <c r="H11" s="20" t="s">
        <v>8</v>
      </c>
    </row>
    <row r="12" spans="1:9" s="27" customFormat="1" ht="24" customHeight="1">
      <c r="A12" s="5"/>
      <c r="B12" s="33">
        <f t="array" ref="B12:H12">PäivätJaViikot+DATE(Kalenterivuosi,5,1)-WEEKDAY(DATE(Kalenterivuosi,5,1),(Viikon_aloituspäivä="maanantai")+1)+29</f>
        <v>46167</v>
      </c>
      <c r="C12" s="33">
        <v>46168</v>
      </c>
      <c r="D12" s="33">
        <v>46169</v>
      </c>
      <c r="E12" s="33">
        <v>46170</v>
      </c>
      <c r="F12" s="33">
        <v>46171</v>
      </c>
      <c r="G12" s="33">
        <v>46172</v>
      </c>
      <c r="H12" s="38">
        <v>46173</v>
      </c>
    </row>
    <row r="13" spans="1:9" s="28" customFormat="1" ht="56.1" customHeight="1">
      <c r="A13" s="11"/>
      <c r="B13" s="20"/>
      <c r="C13" s="20"/>
      <c r="D13" s="20"/>
      <c r="E13" s="20"/>
      <c r="F13" s="20" t="s">
        <v>6</v>
      </c>
      <c r="G13" s="20" t="s">
        <v>6</v>
      </c>
      <c r="H13" s="20"/>
    </row>
    <row r="14" spans="1:9" s="27" customFormat="1" ht="24" customHeight="1">
      <c r="A14" s="5"/>
      <c r="B14" s="33">
        <f t="array" ref="B14:C14">PäivätJaViikot+DATE(Kalenterivuosi,5,1)-WEEKDAY(DATE(Kalenterivuosi,5,1),(Viikon_aloituspäivä="maanantai")+1)+36</f>
        <v>46174</v>
      </c>
      <c r="C14" s="33">
        <v>46175</v>
      </c>
      <c r="D14" s="52"/>
      <c r="E14" s="52"/>
      <c r="F14" s="52"/>
      <c r="G14" s="52"/>
      <c r="H14" s="53"/>
    </row>
    <row r="15" spans="1:9" s="28" customFormat="1" ht="56.1" customHeight="1">
      <c r="A15" s="11"/>
      <c r="B15" s="20"/>
      <c r="C15" s="20"/>
      <c r="D15" s="54"/>
      <c r="E15" s="54"/>
      <c r="F15" s="54"/>
      <c r="G15" s="54"/>
      <c r="H15" s="55"/>
    </row>
  </sheetData>
  <sheetProtection sheet="1" objects="1" scenarios="1" selectLockedCells="1" selectUnlockedCells="1"/>
  <mergeCells count="3">
    <mergeCell ref="B2:D2"/>
    <mergeCell ref="D14:H14"/>
    <mergeCell ref="D15:H15"/>
  </mergeCells>
  <conditionalFormatting sqref="B4:G4">
    <cfRule type="expression" dxfId="15" priority="1">
      <formula>DAY(B4)&gt;8</formula>
    </cfRule>
  </conditionalFormatting>
  <conditionalFormatting sqref="B12:H12 B14:C14">
    <cfRule type="expression" dxfId="14" priority="2">
      <formula>AND(DAY(B12)&gt;=1,DAY(B12)&lt;=15)</formula>
    </cfRule>
  </conditionalFormatting>
  <dataValidations count="8">
    <dataValidation allowBlank="1" showInputMessage="1" showErrorMessage="1" prompt="Automaattisesti määrittyvä viikonpäivä" sqref="C3:H3"/>
    <dataValidation allowBlank="1" showInputMessage="1" showErrorMessage="1" prompt="Tämän solun vuosiluku päivittyy automaattisesti tammikuun laskentataulukkoon lisäämäsi vuosiluvun perusteella. Alla oleva kalenteri sisältää edellisen ja seuraavan kuukauden päivämäärät vaaleammalla värisävyllä" sqref="B2:D2"/>
    <dataValidation allowBlank="1" showInputMessage="1" showErrorMessage="1" prompt="Toukokuun kalenteri" sqref="A1"/>
    <dataValidation allowBlank="1" showInputMessage="1" showErrorMessage="1" prompt="Tämä rivi ja rivit 6, 8, 10, 12 ja 14 sisältävät viikonpäivät. Jos tässä solussa ei ole numeroa 1, päivä on edellisen kuukauden päivä. Lisää muistiinpanot soluun D15." sqref="B4"/>
    <dataValidation allowBlank="1" showInputMessage="1" showErrorMessage="1" prompt="Tämä rivi ja rivit 7, 9, 11, 13 ja 15 on tarkoitettu muistiinpanoille, jotka liittyvät yllä olevassa solussa olevaan kalenteripäivään." sqref="B5"/>
    <dataValidation allowBlank="1" showInputMessage="1" prompt="Kirjoita kuukausikohtaiset muistiinpanot tähän soluun" sqref="D15:H15"/>
    <dataValidation allowBlank="1" showInputMessage="1" prompt="Kirjoita kuukausikohtaiset muistiinpanot soluun alla" sqref="D14:H14"/>
    <dataValidation allowBlank="1" showInputMessage="1" showErrorMessage="1" prompt="Tämä rivi sisältää tämän kalenterin viikonpäivien nimet. Tämä solu sisältää viikon aloituspäivän. Voit muuttaa aloituspäivää valitsemalla uuden viikonpäivän tammikuun laskentataulukon soluun L5." sqref="B3"/>
  </dataValidations>
  <printOptions horizontalCentered="1"/>
  <pageMargins left="0.25" right="0.25" top="0.5" bottom="0.5" header="0.3" footer="0.3"/>
  <pageSetup paperSize="9" scale="81" orientation="landscape" r:id="rId1"/>
  <headerFooter differentFirst="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7" tint="0.59999389629810485"/>
    <pageSetUpPr fitToPage="1"/>
  </sheetPr>
  <dimension ref="A1:I15"/>
  <sheetViews>
    <sheetView showGridLines="0" showRowColHeaders="0" topLeftCell="A2" zoomScaleNormal="100" workbookViewId="0">
      <selection activeCell="G5" sqref="G5"/>
    </sheetView>
  </sheetViews>
  <sheetFormatPr defaultColWidth="8.75" defaultRowHeight="15"/>
  <cols>
    <col min="1" max="1" width="1.625" style="29" customWidth="1"/>
    <col min="2" max="8" width="16.625" style="29" customWidth="1"/>
    <col min="9" max="9" width="1.625" style="26" customWidth="1"/>
    <col min="10" max="10" width="8.625" style="26" customWidth="1"/>
    <col min="11" max="16384" width="8.75" style="26"/>
  </cols>
  <sheetData>
    <row r="1" spans="1:9" ht="9" customHeight="1">
      <c r="A1" s="1"/>
      <c r="B1" s="1"/>
      <c r="C1" s="1"/>
      <c r="D1" s="1"/>
      <c r="E1" s="1"/>
      <c r="F1" s="1"/>
      <c r="G1" s="1"/>
      <c r="H1" s="1"/>
      <c r="I1" s="26" t="s">
        <v>0</v>
      </c>
    </row>
    <row r="2" spans="1:9" ht="96" customHeight="1">
      <c r="A2" s="1"/>
      <c r="B2" s="56" t="str">
        <f>"Kesäkuu "&amp;Kalenterivuosi</f>
        <v>Kesäkuu 2026</v>
      </c>
      <c r="C2" s="56"/>
      <c r="D2" s="56"/>
      <c r="E2" s="3"/>
      <c r="F2" s="3"/>
      <c r="G2" s="3"/>
      <c r="H2" s="4"/>
    </row>
    <row r="3" spans="1:9" s="27" customFormat="1" ht="24" customHeight="1">
      <c r="A3" s="9"/>
      <c r="B3" s="21" t="str">
        <f>Viikon_aloituspäivä</f>
        <v>maanantai</v>
      </c>
      <c r="C3" s="22" t="str">
        <f t="shared" ref="C3:H3" si="0">TEXT(C4,"pppp")</f>
        <v>tiistai</v>
      </c>
      <c r="D3" s="22" t="str">
        <f t="shared" si="0"/>
        <v>keskiviikko</v>
      </c>
      <c r="E3" s="22" t="str">
        <f t="shared" si="0"/>
        <v>torstai</v>
      </c>
      <c r="F3" s="22" t="str">
        <f t="shared" si="0"/>
        <v>perjantai</v>
      </c>
      <c r="G3" s="22" t="str">
        <f t="shared" si="0"/>
        <v>lauantai</v>
      </c>
      <c r="H3" s="23" t="str">
        <f t="shared" si="0"/>
        <v>sunnuntai</v>
      </c>
    </row>
    <row r="4" spans="1:9" s="27" customFormat="1" ht="24" customHeight="1">
      <c r="A4" s="5"/>
      <c r="B4" s="32">
        <f t="array" ref="B4:H4">PäivätJaViikot+DATE(Kalenterivuosi,6,1)-WEEKDAY(DATE(Kalenterivuosi,6,1),(Viikon_aloituspäivä="maanantai")+1)+1</f>
        <v>46174</v>
      </c>
      <c r="C4" s="32">
        <v>46175</v>
      </c>
      <c r="D4" s="32">
        <v>46176</v>
      </c>
      <c r="E4" s="32">
        <v>46177</v>
      </c>
      <c r="F4" s="32">
        <v>46178</v>
      </c>
      <c r="G4" s="32">
        <v>46179</v>
      </c>
      <c r="H4" s="39">
        <v>46180</v>
      </c>
    </row>
    <row r="5" spans="1:9" s="28" customFormat="1" ht="56.1" customHeight="1">
      <c r="A5" s="11"/>
      <c r="B5" s="24"/>
      <c r="C5" s="24"/>
      <c r="D5" s="24"/>
      <c r="E5" s="24"/>
      <c r="F5" s="24"/>
      <c r="G5" s="42" t="s">
        <v>6</v>
      </c>
      <c r="H5" s="24"/>
    </row>
    <row r="6" spans="1:9" s="27" customFormat="1" ht="24" customHeight="1">
      <c r="A6" s="5"/>
      <c r="B6" s="32">
        <f t="array" ref="B6:H6">PäivätJaViikot+DATE(Kalenterivuosi,6,1)-WEEKDAY(DATE(Kalenterivuosi,6,1),(Viikon_aloituspäivä="maanantai")+1)+8</f>
        <v>46181</v>
      </c>
      <c r="C6" s="32">
        <v>46182</v>
      </c>
      <c r="D6" s="32">
        <v>46183</v>
      </c>
      <c r="E6" s="32">
        <v>46184</v>
      </c>
      <c r="F6" s="32">
        <v>46185</v>
      </c>
      <c r="G6" s="32">
        <v>46186</v>
      </c>
      <c r="H6" s="39">
        <v>46187</v>
      </c>
    </row>
    <row r="7" spans="1:9" s="28" customFormat="1" ht="56.1" customHeight="1">
      <c r="A7" s="11"/>
      <c r="B7" s="24"/>
      <c r="C7" s="24"/>
      <c r="D7" s="24"/>
      <c r="E7" s="24"/>
      <c r="F7" s="24" t="s">
        <v>7</v>
      </c>
      <c r="G7" s="24" t="s">
        <v>7</v>
      </c>
      <c r="H7" s="24" t="s">
        <v>6</v>
      </c>
    </row>
    <row r="8" spans="1:9" s="27" customFormat="1" ht="24" customHeight="1">
      <c r="A8" s="5"/>
      <c r="B8" s="32">
        <f t="array" ref="B8:H8">PäivätJaViikot+DATE(Kalenterivuosi,6,1)-WEEKDAY(DATE(Kalenterivuosi,6,1),(Viikon_aloituspäivä="maanantai")+1)+15</f>
        <v>46188</v>
      </c>
      <c r="C8" s="32">
        <v>46189</v>
      </c>
      <c r="D8" s="32">
        <v>46190</v>
      </c>
      <c r="E8" s="32">
        <v>46191</v>
      </c>
      <c r="F8" s="39">
        <v>46192</v>
      </c>
      <c r="G8" s="39">
        <v>46193</v>
      </c>
      <c r="H8" s="39">
        <v>46194</v>
      </c>
    </row>
    <row r="9" spans="1:9" s="28" customFormat="1" ht="56.1" customHeight="1">
      <c r="A9" s="11"/>
      <c r="B9" s="24"/>
      <c r="C9" s="24"/>
      <c r="D9" s="24"/>
      <c r="E9" s="24"/>
      <c r="F9" s="24" t="s">
        <v>9</v>
      </c>
      <c r="G9" s="24"/>
      <c r="H9" s="24"/>
    </row>
    <row r="10" spans="1:9" s="27" customFormat="1" ht="24" customHeight="1">
      <c r="A10" s="5"/>
      <c r="B10" s="32">
        <f t="array" ref="B10:H10">PäivätJaViikot+DATE(Kalenterivuosi,6,1)-WEEKDAY(DATE(Kalenterivuosi,6,1),(Viikon_aloituspäivä="maanantai")+1)+22</f>
        <v>46195</v>
      </c>
      <c r="C10" s="32">
        <v>46196</v>
      </c>
      <c r="D10" s="32">
        <v>46197</v>
      </c>
      <c r="E10" s="32">
        <v>46198</v>
      </c>
      <c r="F10" s="32">
        <v>46199</v>
      </c>
      <c r="G10" s="32">
        <v>46200</v>
      </c>
      <c r="H10" s="39">
        <v>46201</v>
      </c>
    </row>
    <row r="11" spans="1:9" s="28" customFormat="1" ht="56.1" customHeight="1">
      <c r="A11" s="11"/>
      <c r="B11" s="24"/>
      <c r="C11" s="24"/>
      <c r="D11" s="24"/>
      <c r="E11" s="24"/>
      <c r="F11" s="24"/>
      <c r="G11" s="24"/>
      <c r="H11" s="24"/>
    </row>
    <row r="12" spans="1:9" s="27" customFormat="1" ht="24" customHeight="1">
      <c r="A12" s="5"/>
      <c r="B12" s="32">
        <f t="array" ref="B12:H12">PäivätJaViikot+DATE(Kalenterivuosi,6,1)-WEEKDAY(DATE(Kalenterivuosi,6,1),(Viikon_aloituspäivä="maanantai")+1)+29</f>
        <v>46202</v>
      </c>
      <c r="C12" s="32">
        <v>46203</v>
      </c>
      <c r="D12" s="32">
        <v>46204</v>
      </c>
      <c r="E12" s="32">
        <v>46205</v>
      </c>
      <c r="F12" s="32">
        <v>46206</v>
      </c>
      <c r="G12" s="32">
        <v>46207</v>
      </c>
      <c r="H12" s="32">
        <v>46208</v>
      </c>
    </row>
    <row r="13" spans="1:9" s="28" customFormat="1" ht="56.1" customHeight="1">
      <c r="A13" s="11"/>
      <c r="B13" s="24" t="s">
        <v>15</v>
      </c>
      <c r="C13" s="24"/>
      <c r="D13" s="24"/>
      <c r="E13" s="24"/>
      <c r="F13" s="24"/>
      <c r="G13" s="24"/>
      <c r="H13" s="24"/>
    </row>
    <row r="14" spans="1:9" s="27" customFormat="1" ht="24" customHeight="1">
      <c r="A14" s="5"/>
      <c r="B14" s="32">
        <f t="array" ref="B14:C14">PäivätJaViikot+DATE(Kalenterivuosi,6,1)-WEEKDAY(DATE(Kalenterivuosi,6,1),(Viikon_aloituspäivä="maanantai")+1)+36</f>
        <v>46209</v>
      </c>
      <c r="C14" s="32">
        <v>46210</v>
      </c>
      <c r="D14" s="57"/>
      <c r="E14" s="57"/>
      <c r="F14" s="57"/>
      <c r="G14" s="57"/>
      <c r="H14" s="58"/>
    </row>
    <row r="15" spans="1:9" s="28" customFormat="1" ht="56.1" customHeight="1">
      <c r="A15" s="11"/>
      <c r="B15" s="24"/>
      <c r="C15" s="24"/>
      <c r="D15" s="59"/>
      <c r="E15" s="59"/>
      <c r="F15" s="59"/>
      <c r="G15" s="59"/>
      <c r="H15" s="60"/>
    </row>
  </sheetData>
  <sheetProtection sheet="1" objects="1" scenarios="1" selectLockedCells="1" selectUnlockedCells="1"/>
  <mergeCells count="3">
    <mergeCell ref="B2:D2"/>
    <mergeCell ref="D14:H14"/>
    <mergeCell ref="D15:H15"/>
  </mergeCells>
  <conditionalFormatting sqref="B4:G4">
    <cfRule type="expression" dxfId="13" priority="1">
      <formula>DAY(B4)&gt;8</formula>
    </cfRule>
  </conditionalFormatting>
  <conditionalFormatting sqref="B12:H12 B14:C14">
    <cfRule type="expression" dxfId="12" priority="2">
      <formula>AND(DAY(B12)&gt;=1,DAY(B12)&lt;=15)</formula>
    </cfRule>
  </conditionalFormatting>
  <dataValidations count="8">
    <dataValidation allowBlank="1" showInputMessage="1" showErrorMessage="1" prompt="Automaattisesti määrittyvä viikonpäivä" sqref="C3:H3"/>
    <dataValidation allowBlank="1" showInputMessage="1" showErrorMessage="1" prompt="Kesäkuun kalenteri" sqref="A1"/>
    <dataValidation allowBlank="1" showInputMessage="1" showErrorMessage="1" prompt="Tämän solun vuosiluku päivittyy automaattisesti tammikuun laskentataulukkoon lisäämäsi vuosiluvun perusteella. Alla oleva kalenteri sisältää edellisen ja seuraavan kuukauden päivämäärät vaaleammalla värisävyllä" sqref="B2:D2"/>
    <dataValidation allowBlank="1" showInputMessage="1" showErrorMessage="1" prompt="Tämä rivi sisältää tämän kalenterin viikonpäivien nimet. Tämä solu sisältää viikon aloituspäivän. Voit muuttaa aloituspäivää valitsemalla uuden viikonpäivän tammikuun laskentataulukon soluun L5." sqref="B3"/>
    <dataValidation allowBlank="1" showInputMessage="1" prompt="Kirjoita kuukausikohtaiset muistiinpanot soluun alla" sqref="D14:H14"/>
    <dataValidation allowBlank="1" showInputMessage="1" prompt="Kirjoita kuukausikohtaiset muistiinpanot tähän soluun" sqref="D15:H15"/>
    <dataValidation allowBlank="1" showInputMessage="1" showErrorMessage="1" prompt="Tämä rivi ja rivit 7, 9, 11, 13 ja 15 on tarkoitettu muistiinpanoille, jotka liittyvät yllä olevassa solussa olevaan kalenteripäivään." sqref="B5"/>
    <dataValidation allowBlank="1" showInputMessage="1" showErrorMessage="1" prompt="Tämä rivi ja rivit 6, 8, 10, 12 ja 14 sisältävät viikonpäivät. Jos tässä solussa ei ole numeroa 1, päivä on edellisen kuukauden päivä. Lisää muistiinpanot soluun D15." sqref="B4"/>
  </dataValidations>
  <printOptions horizontalCentered="1"/>
  <pageMargins left="0.25" right="0.25" top="0.5" bottom="0.5" header="0.3" footer="0.3"/>
  <pageSetup paperSize="9" scale="81" orientation="landscape" r:id="rId1"/>
  <headerFooter differentFirst="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7" tint="0.59999389629810485"/>
    <pageSetUpPr fitToPage="1"/>
  </sheetPr>
  <dimension ref="A1:I15"/>
  <sheetViews>
    <sheetView showGridLines="0" showRowColHeaders="0" topLeftCell="A9" zoomScaleNormal="100" workbookViewId="0">
      <selection activeCell="H13" sqref="H13"/>
    </sheetView>
  </sheetViews>
  <sheetFormatPr defaultColWidth="8.75" defaultRowHeight="15"/>
  <cols>
    <col min="1" max="1" width="1.625" style="29" customWidth="1"/>
    <col min="2" max="8" width="16.625" style="29" customWidth="1"/>
    <col min="9" max="9" width="1.625" style="26" customWidth="1"/>
    <col min="10" max="10" width="8.625" style="26" customWidth="1"/>
    <col min="11" max="16384" width="8.75" style="26"/>
  </cols>
  <sheetData>
    <row r="1" spans="1:9" ht="9" customHeight="1">
      <c r="A1" s="1"/>
      <c r="B1" s="1"/>
      <c r="C1" s="1"/>
      <c r="D1" s="1"/>
      <c r="E1" s="1"/>
      <c r="F1" s="1"/>
      <c r="G1" s="1"/>
      <c r="H1" s="1"/>
      <c r="I1" s="26" t="s">
        <v>0</v>
      </c>
    </row>
    <row r="2" spans="1:9" ht="96" customHeight="1">
      <c r="A2" s="1"/>
      <c r="B2" s="56" t="str">
        <f>"Heinäkuu "&amp;Kalenterivuosi</f>
        <v>Heinäkuu 2026</v>
      </c>
      <c r="C2" s="56"/>
      <c r="D2" s="56"/>
      <c r="E2" s="3"/>
      <c r="F2" s="3"/>
      <c r="G2" s="3"/>
      <c r="H2" s="4"/>
    </row>
    <row r="3" spans="1:9" s="27" customFormat="1" ht="24" customHeight="1">
      <c r="A3" s="9"/>
      <c r="B3" s="21" t="str">
        <f>Viikon_aloituspäivä</f>
        <v>maanantai</v>
      </c>
      <c r="C3" s="22" t="str">
        <f t="shared" ref="C3:H3" si="0">TEXT(C4,"pppp")</f>
        <v>tiistai</v>
      </c>
      <c r="D3" s="22" t="str">
        <f t="shared" si="0"/>
        <v>keskiviikko</v>
      </c>
      <c r="E3" s="22" t="str">
        <f t="shared" si="0"/>
        <v>torstai</v>
      </c>
      <c r="F3" s="22" t="str">
        <f t="shared" si="0"/>
        <v>perjantai</v>
      </c>
      <c r="G3" s="22" t="str">
        <f t="shared" si="0"/>
        <v>lauantai</v>
      </c>
      <c r="H3" s="23" t="str">
        <f t="shared" si="0"/>
        <v>sunnuntai</v>
      </c>
    </row>
    <row r="4" spans="1:9" s="27" customFormat="1" ht="24" customHeight="1">
      <c r="A4" s="5"/>
      <c r="B4" s="32">
        <f t="array" ref="B4:H4">PäivätJaViikot+DATE(Kalenterivuosi,7,1)-WEEKDAY(DATE(Kalenterivuosi,7,1),(Viikon_aloituspäivä="maanantai")+1)+1</f>
        <v>46202</v>
      </c>
      <c r="C4" s="32">
        <v>46203</v>
      </c>
      <c r="D4" s="32">
        <v>46204</v>
      </c>
      <c r="E4" s="32">
        <v>46205</v>
      </c>
      <c r="F4" s="32">
        <v>46206</v>
      </c>
      <c r="G4" s="32">
        <v>46207</v>
      </c>
      <c r="H4" s="39">
        <v>46208</v>
      </c>
    </row>
    <row r="5" spans="1:9" s="28" customFormat="1" ht="56.1" customHeight="1">
      <c r="A5" s="11"/>
      <c r="B5" s="24"/>
      <c r="C5" s="24"/>
      <c r="D5" s="24"/>
      <c r="E5" s="24"/>
      <c r="F5" s="24"/>
      <c r="G5" s="24" t="s">
        <v>6</v>
      </c>
      <c r="H5" s="24" t="s">
        <v>6</v>
      </c>
    </row>
    <row r="6" spans="1:9" s="27" customFormat="1" ht="24" customHeight="1">
      <c r="A6" s="5"/>
      <c r="B6" s="32">
        <f t="array" ref="B6:H6">PäivätJaViikot+DATE(Kalenterivuosi,7,1)-WEEKDAY(DATE(Kalenterivuosi,7,1),(Viikon_aloituspäivä="maanantai")+1)+8</f>
        <v>46209</v>
      </c>
      <c r="C6" s="32">
        <v>46210</v>
      </c>
      <c r="D6" s="32">
        <v>46211</v>
      </c>
      <c r="E6" s="32">
        <v>46212</v>
      </c>
      <c r="F6" s="32">
        <v>46213</v>
      </c>
      <c r="G6" s="32">
        <v>46214</v>
      </c>
      <c r="H6" s="39">
        <v>46215</v>
      </c>
    </row>
    <row r="7" spans="1:9" s="28" customFormat="1" ht="56.1" customHeight="1">
      <c r="A7" s="11"/>
      <c r="B7" s="24"/>
      <c r="C7" s="24"/>
      <c r="D7" s="24"/>
      <c r="E7" s="24"/>
      <c r="F7" s="42" t="s">
        <v>7</v>
      </c>
      <c r="G7" s="42" t="s">
        <v>7</v>
      </c>
      <c r="H7" s="43" t="s">
        <v>10</v>
      </c>
    </row>
    <row r="8" spans="1:9" s="27" customFormat="1" ht="24" customHeight="1">
      <c r="A8" s="5"/>
      <c r="B8" s="32">
        <f t="array" ref="B8:H8">PäivätJaViikot+DATE(Kalenterivuosi,7,1)-WEEKDAY(DATE(Kalenterivuosi,7,1),(Viikon_aloituspäivä="maanantai")+1)+15</f>
        <v>46216</v>
      </c>
      <c r="C8" s="32">
        <v>46217</v>
      </c>
      <c r="D8" s="32">
        <v>46218</v>
      </c>
      <c r="E8" s="32">
        <v>46219</v>
      </c>
      <c r="F8" s="32">
        <v>46220</v>
      </c>
      <c r="G8" s="32">
        <v>46221</v>
      </c>
      <c r="H8" s="39">
        <v>46222</v>
      </c>
    </row>
    <row r="9" spans="1:9" s="28" customFormat="1" ht="56.1" customHeight="1">
      <c r="A9" s="11"/>
      <c r="B9" s="24"/>
      <c r="C9" s="24"/>
      <c r="D9" s="24" t="s">
        <v>7</v>
      </c>
      <c r="E9" s="24" t="s">
        <v>7</v>
      </c>
      <c r="F9" s="24" t="s">
        <v>7</v>
      </c>
      <c r="G9" s="24" t="s">
        <v>7</v>
      </c>
      <c r="H9" s="24"/>
    </row>
    <row r="10" spans="1:9" s="27" customFormat="1" ht="24" customHeight="1">
      <c r="A10" s="5"/>
      <c r="B10" s="32">
        <f t="array" ref="B10:H10">PäivätJaViikot+DATE(Kalenterivuosi,7,1)-WEEKDAY(DATE(Kalenterivuosi,7,1),(Viikon_aloituspäivä="maanantai")+1)+22</f>
        <v>46223</v>
      </c>
      <c r="C10" s="32">
        <v>46224</v>
      </c>
      <c r="D10" s="32">
        <v>46225</v>
      </c>
      <c r="E10" s="32">
        <v>46226</v>
      </c>
      <c r="F10" s="32">
        <v>46227</v>
      </c>
      <c r="G10" s="32">
        <v>46228</v>
      </c>
      <c r="H10" s="39">
        <v>46229</v>
      </c>
    </row>
    <row r="11" spans="1:9" s="28" customFormat="1" ht="56.1" customHeight="1">
      <c r="A11" s="11"/>
      <c r="B11" s="24"/>
      <c r="C11" s="24"/>
      <c r="D11" s="42" t="s">
        <v>7</v>
      </c>
      <c r="E11" s="42" t="s">
        <v>7</v>
      </c>
      <c r="F11" s="42" t="s">
        <v>7</v>
      </c>
      <c r="G11" s="42" t="s">
        <v>7</v>
      </c>
      <c r="H11" s="43" t="s">
        <v>10</v>
      </c>
    </row>
    <row r="12" spans="1:9" s="27" customFormat="1" ht="24" customHeight="1">
      <c r="A12" s="5"/>
      <c r="B12" s="32">
        <f t="array" ref="B12:H12">PäivätJaViikot+DATE(Kalenterivuosi,7,1)-WEEKDAY(DATE(Kalenterivuosi,7,1),(Viikon_aloituspäivä="maanantai")+1)+29</f>
        <v>46230</v>
      </c>
      <c r="C12" s="32">
        <v>46231</v>
      </c>
      <c r="D12" s="32">
        <v>46232</v>
      </c>
      <c r="E12" s="32">
        <v>46233</v>
      </c>
      <c r="F12" s="32">
        <v>46234</v>
      </c>
      <c r="G12" s="32">
        <v>46235</v>
      </c>
      <c r="H12" s="32">
        <v>46236</v>
      </c>
    </row>
    <row r="13" spans="1:9" s="28" customFormat="1" ht="56.1" customHeight="1">
      <c r="A13" s="11"/>
      <c r="B13" s="24" t="s">
        <v>13</v>
      </c>
      <c r="C13" s="24" t="s">
        <v>14</v>
      </c>
      <c r="D13" s="24" t="s">
        <v>7</v>
      </c>
      <c r="E13" s="24" t="s">
        <v>7</v>
      </c>
      <c r="F13" s="24" t="s">
        <v>7</v>
      </c>
      <c r="G13" s="24" t="s">
        <v>13</v>
      </c>
      <c r="H13" s="24" t="s">
        <v>13</v>
      </c>
    </row>
    <row r="14" spans="1:9" s="27" customFormat="1" ht="24" customHeight="1">
      <c r="A14" s="5"/>
      <c r="B14" s="32">
        <f t="array" ref="B14:C14">PäivätJaViikot+DATE(Kalenterivuosi,7,1)-WEEKDAY(DATE(Kalenterivuosi,7,1),(Viikon_aloituspäivä="maanantai")+1)+36</f>
        <v>46237</v>
      </c>
      <c r="C14" s="32">
        <v>46238</v>
      </c>
      <c r="D14" s="57"/>
      <c r="E14" s="57"/>
      <c r="F14" s="57"/>
      <c r="G14" s="57"/>
      <c r="H14" s="58"/>
    </row>
    <row r="15" spans="1:9" s="28" customFormat="1" ht="56.1" customHeight="1">
      <c r="A15" s="11"/>
      <c r="B15" s="24"/>
      <c r="C15" s="24"/>
      <c r="D15" s="59"/>
      <c r="E15" s="59"/>
      <c r="F15" s="59"/>
      <c r="G15" s="59"/>
      <c r="H15" s="60"/>
    </row>
  </sheetData>
  <sheetProtection sheet="1" objects="1" scenarios="1" selectLockedCells="1" selectUnlockedCells="1"/>
  <mergeCells count="3">
    <mergeCell ref="B2:D2"/>
    <mergeCell ref="D14:H14"/>
    <mergeCell ref="D15:H15"/>
  </mergeCells>
  <conditionalFormatting sqref="B4:G4">
    <cfRule type="expression" dxfId="11" priority="1">
      <formula>DAY(B4)&gt;8</formula>
    </cfRule>
  </conditionalFormatting>
  <conditionalFormatting sqref="B12:H12 B14:C14">
    <cfRule type="expression" dxfId="10" priority="2">
      <formula>AND(DAY(B12)&gt;=1,DAY(B12)&lt;=15)</formula>
    </cfRule>
  </conditionalFormatting>
  <dataValidations count="8">
    <dataValidation allowBlank="1" showInputMessage="1" showErrorMessage="1" prompt="Automaattisesti määrittyvä viikonpäivä" sqref="C3:H3"/>
    <dataValidation allowBlank="1" showInputMessage="1" showErrorMessage="1" prompt="Heinäkuun kalenteri" sqref="A1"/>
    <dataValidation allowBlank="1" showInputMessage="1" showErrorMessage="1" prompt="Tämän solun vuosiluku päivittyy automaattisesti tammikuun laskentataulukkoon lisäämäsi vuosiluvun perusteella. Alla oleva kalenteri sisältää edellisen ja seuraavan kuukauden päivämäärät vaaleammalla värisävyllä" sqref="B2:D2"/>
    <dataValidation allowBlank="1" showInputMessage="1" showErrorMessage="1" prompt="Tämä rivi ja rivit 6, 8, 10, 12 ja 14 sisältävät viikonpäivät. Jos tässä solussa ei ole numeroa 1, päivä on edellisen kuukauden päivä. Lisää muistiinpanot soluun D15." sqref="B4"/>
    <dataValidation allowBlank="1" showInputMessage="1" showErrorMessage="1" prompt="Tämä rivi ja rivit 7, 9, 11, 13 ja 15 on tarkoitettu muistiinpanoille, jotka liittyvät yllä olevassa solussa olevaan kalenteripäivään." sqref="B5"/>
    <dataValidation allowBlank="1" showInputMessage="1" prompt="Kirjoita kuukausikohtaiset muistiinpanot tähän soluun" sqref="D15:H15"/>
    <dataValidation allowBlank="1" showInputMessage="1" prompt="Kirjoita kuukausikohtaiset muistiinpanot soluun alla" sqref="D14:H14"/>
    <dataValidation allowBlank="1" showInputMessage="1" showErrorMessage="1" prompt="Tämä rivi sisältää tämän kalenterin viikonpäivien nimet. Tämä solu sisältää viikon aloituspäivän. Voit muuttaa aloituspäivää valitsemalla uuden viikonpäivän tammikuun laskentataulukon soluun L5." sqref="B3"/>
  </dataValidations>
  <printOptions horizontalCentered="1"/>
  <pageMargins left="0.25" right="0.25" top="0.5" bottom="0.5" header="0.3" footer="0.3"/>
  <pageSetup paperSize="9" scale="81" orientation="landscape" r:id="rId1"/>
  <headerFooter differentFirst="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7" tint="0.59999389629810485"/>
    <pageSetUpPr fitToPage="1"/>
  </sheetPr>
  <dimension ref="A1:I15"/>
  <sheetViews>
    <sheetView showGridLines="0" showRowColHeaders="0" topLeftCell="A10" workbookViewId="0">
      <selection activeCell="C15" sqref="C15"/>
    </sheetView>
  </sheetViews>
  <sheetFormatPr defaultColWidth="8.75" defaultRowHeight="15"/>
  <cols>
    <col min="1" max="1" width="1.625" style="29" customWidth="1"/>
    <col min="2" max="8" width="16.625" style="29" customWidth="1"/>
    <col min="9" max="9" width="1.625" style="26" customWidth="1"/>
    <col min="10" max="10" width="8.625" style="26" customWidth="1"/>
    <col min="11" max="16384" width="8.75" style="26"/>
  </cols>
  <sheetData>
    <row r="1" spans="1:9" ht="9" customHeight="1">
      <c r="A1" s="1"/>
      <c r="B1" s="1"/>
      <c r="C1" s="1"/>
      <c r="D1" s="1"/>
      <c r="E1" s="1"/>
      <c r="F1" s="1"/>
      <c r="G1" s="1"/>
      <c r="H1" s="1"/>
      <c r="I1" s="26" t="s">
        <v>0</v>
      </c>
    </row>
    <row r="2" spans="1:9" ht="96" customHeight="1">
      <c r="A2" s="1"/>
      <c r="B2" s="56" t="str">
        <f>"Elokuu "&amp;Kalenterivuosi</f>
        <v>Elokuu 2026</v>
      </c>
      <c r="C2" s="56"/>
      <c r="D2" s="56"/>
      <c r="E2" s="3"/>
      <c r="F2" s="3"/>
      <c r="G2" s="3"/>
      <c r="H2" s="4"/>
    </row>
    <row r="3" spans="1:9" s="27" customFormat="1" ht="24" customHeight="1">
      <c r="A3" s="9"/>
      <c r="B3" s="21" t="str">
        <f>Viikon_aloituspäivä</f>
        <v>maanantai</v>
      </c>
      <c r="C3" s="22" t="str">
        <f t="shared" ref="C3:H3" si="0">TEXT(C4,"pppp")</f>
        <v>tiistai</v>
      </c>
      <c r="D3" s="22" t="str">
        <f t="shared" si="0"/>
        <v>keskiviikko</v>
      </c>
      <c r="E3" s="22" t="str">
        <f t="shared" si="0"/>
        <v>torstai</v>
      </c>
      <c r="F3" s="22" t="str">
        <f t="shared" si="0"/>
        <v>perjantai</v>
      </c>
      <c r="G3" s="22" t="str">
        <f t="shared" si="0"/>
        <v>lauantai</v>
      </c>
      <c r="H3" s="23" t="str">
        <f t="shared" si="0"/>
        <v>sunnuntai</v>
      </c>
    </row>
    <row r="4" spans="1:9" s="27" customFormat="1" ht="24" customHeight="1">
      <c r="A4" s="5"/>
      <c r="B4" s="32">
        <f t="array" ref="B4:H4">PäivätJaViikot+DATE(Kalenterivuosi,8,1)-WEEKDAY(DATE(Kalenterivuosi,8,1),(Viikon_aloituspäivä="maanantai")+1)+1</f>
        <v>46230</v>
      </c>
      <c r="C4" s="32">
        <v>46231</v>
      </c>
      <c r="D4" s="32">
        <v>46232</v>
      </c>
      <c r="E4" s="32">
        <v>46233</v>
      </c>
      <c r="F4" s="32">
        <v>46234</v>
      </c>
      <c r="G4" s="32">
        <v>46235</v>
      </c>
      <c r="H4" s="39">
        <v>46236</v>
      </c>
    </row>
    <row r="5" spans="1:9" s="28" customFormat="1" ht="56.1" customHeight="1">
      <c r="A5" s="11"/>
      <c r="B5" s="24"/>
      <c r="C5" s="24"/>
      <c r="D5" s="24"/>
      <c r="E5" s="24"/>
      <c r="F5" s="24"/>
      <c r="G5" s="24"/>
      <c r="H5" s="24"/>
    </row>
    <row r="6" spans="1:9" s="27" customFormat="1" ht="24" customHeight="1">
      <c r="A6" s="5"/>
      <c r="B6" s="32">
        <f t="array" ref="B6:H6">PäivätJaViikot+DATE(Kalenterivuosi,8,1)-WEEKDAY(DATE(Kalenterivuosi,8,1),(Viikon_aloituspäivä="maanantai")+1)+8</f>
        <v>46237</v>
      </c>
      <c r="C6" s="32">
        <v>46238</v>
      </c>
      <c r="D6" s="32">
        <v>46239</v>
      </c>
      <c r="E6" s="32">
        <v>46240</v>
      </c>
      <c r="F6" s="32">
        <v>46241</v>
      </c>
      <c r="G6" s="32">
        <v>46242</v>
      </c>
      <c r="H6" s="39">
        <v>46243</v>
      </c>
    </row>
    <row r="7" spans="1:9" s="28" customFormat="1" ht="56.1" customHeight="1">
      <c r="A7" s="11"/>
      <c r="B7" s="24"/>
      <c r="C7" s="24"/>
      <c r="D7" s="24"/>
      <c r="E7" s="24"/>
      <c r="F7" s="24"/>
      <c r="G7" s="24"/>
      <c r="H7" s="24"/>
    </row>
    <row r="8" spans="1:9" s="27" customFormat="1" ht="24" customHeight="1">
      <c r="A8" s="5"/>
      <c r="B8" s="32">
        <f t="array" ref="B8:H8">PäivätJaViikot+DATE(Kalenterivuosi,8,1)-WEEKDAY(DATE(Kalenterivuosi,8,1),(Viikon_aloituspäivä="maanantai")+1)+15</f>
        <v>46244</v>
      </c>
      <c r="C8" s="32">
        <v>46245</v>
      </c>
      <c r="D8" s="32">
        <v>46246</v>
      </c>
      <c r="E8" s="32">
        <v>46247</v>
      </c>
      <c r="F8" s="32">
        <v>46248</v>
      </c>
      <c r="G8" s="32">
        <v>46249</v>
      </c>
      <c r="H8" s="39">
        <v>46250</v>
      </c>
    </row>
    <row r="9" spans="1:9" s="28" customFormat="1" ht="56.1" customHeight="1">
      <c r="A9" s="11"/>
      <c r="B9" s="24"/>
      <c r="C9" s="24"/>
      <c r="D9" s="24"/>
      <c r="E9" s="24"/>
      <c r="F9" s="24"/>
      <c r="G9" s="24"/>
      <c r="H9" s="24"/>
    </row>
    <row r="10" spans="1:9" s="27" customFormat="1" ht="24" customHeight="1">
      <c r="A10" s="5"/>
      <c r="B10" s="32">
        <f t="array" ref="B10:H10">PäivätJaViikot+DATE(Kalenterivuosi,8,1)-WEEKDAY(DATE(Kalenterivuosi,8,1),(Viikon_aloituspäivä="maanantai")+1)+22</f>
        <v>46251</v>
      </c>
      <c r="C10" s="32">
        <v>46252</v>
      </c>
      <c r="D10" s="32">
        <v>46253</v>
      </c>
      <c r="E10" s="32">
        <v>46254</v>
      </c>
      <c r="F10" s="32">
        <v>46255</v>
      </c>
      <c r="G10" s="32">
        <v>46256</v>
      </c>
      <c r="H10" s="39">
        <v>46257</v>
      </c>
    </row>
    <row r="11" spans="1:9" s="28" customFormat="1" ht="56.1" customHeight="1">
      <c r="A11" s="11"/>
      <c r="B11" s="24"/>
      <c r="C11" s="24"/>
      <c r="D11" s="24"/>
      <c r="E11" s="24"/>
      <c r="F11" s="24"/>
      <c r="G11" s="24"/>
      <c r="H11" s="24"/>
    </row>
    <row r="12" spans="1:9" s="27" customFormat="1" ht="24" customHeight="1">
      <c r="A12" s="5"/>
      <c r="B12" s="32">
        <f t="array" ref="B12:H12">PäivätJaViikot+DATE(Kalenterivuosi,8,1)-WEEKDAY(DATE(Kalenterivuosi,8,1),(Viikon_aloituspäivä="maanantai")+1)+29</f>
        <v>46258</v>
      </c>
      <c r="C12" s="32">
        <v>46259</v>
      </c>
      <c r="D12" s="32">
        <v>46260</v>
      </c>
      <c r="E12" s="32">
        <v>46261</v>
      </c>
      <c r="F12" s="32">
        <v>46262</v>
      </c>
      <c r="G12" s="32">
        <v>46263</v>
      </c>
      <c r="H12" s="39">
        <v>46264</v>
      </c>
    </row>
    <row r="13" spans="1:9" s="28" customFormat="1" ht="56.1" customHeight="1">
      <c r="A13" s="11"/>
      <c r="B13" s="24"/>
      <c r="C13" s="24"/>
      <c r="D13" s="24"/>
      <c r="E13" s="24"/>
      <c r="F13" s="24"/>
      <c r="G13" s="24"/>
      <c r="H13" s="24"/>
    </row>
    <row r="14" spans="1:9" s="27" customFormat="1" ht="24" customHeight="1">
      <c r="A14" s="5"/>
      <c r="B14" s="32">
        <f t="array" ref="B14:C14">PäivätJaViikot+DATE(Kalenterivuosi,8,1)-WEEKDAY(DATE(Kalenterivuosi,8,1),(Viikon_aloituspäivä="maanantai")+1)+36</f>
        <v>46265</v>
      </c>
      <c r="C14" s="32">
        <v>46266</v>
      </c>
      <c r="D14" s="57"/>
      <c r="E14" s="57"/>
      <c r="F14" s="57"/>
      <c r="G14" s="57"/>
      <c r="H14" s="58"/>
    </row>
    <row r="15" spans="1:9" s="28" customFormat="1" ht="56.1" customHeight="1">
      <c r="A15" s="11"/>
      <c r="B15" s="24" t="s">
        <v>11</v>
      </c>
      <c r="C15" s="24" t="s">
        <v>12</v>
      </c>
      <c r="D15" s="59"/>
      <c r="E15" s="59"/>
      <c r="F15" s="59"/>
      <c r="G15" s="59"/>
      <c r="H15" s="60"/>
    </row>
  </sheetData>
  <sheetProtection sheet="1" objects="1" scenarios="1" selectLockedCells="1" selectUnlockedCells="1"/>
  <mergeCells count="3">
    <mergeCell ref="B2:D2"/>
    <mergeCell ref="D14:H14"/>
    <mergeCell ref="D15:H15"/>
  </mergeCells>
  <conditionalFormatting sqref="B4:G4">
    <cfRule type="expression" dxfId="9" priority="1">
      <formula>DAY(B4)&gt;8</formula>
    </cfRule>
  </conditionalFormatting>
  <conditionalFormatting sqref="B12:H12 B14:C14">
    <cfRule type="expression" dxfId="8" priority="2">
      <formula>AND(DAY(B12)&gt;=1,DAY(B12)&lt;=15)</formula>
    </cfRule>
  </conditionalFormatting>
  <dataValidations count="8">
    <dataValidation allowBlank="1" showInputMessage="1" showErrorMessage="1" prompt="Automaattisesti määrittyvä viikonpäivä" sqref="C3:H3"/>
    <dataValidation allowBlank="1" showInputMessage="1" showErrorMessage="1" prompt="Tämän solun vuosiluku päivittyy automaattisesti tammikuun laskentataulukkoon lisäämäsi vuosiluvun perusteella. Alla oleva kalenteri sisältää edellisen ja seuraavan kuukauden päivämäärät vaaleammalla värisävyllä" sqref="B2:D2"/>
    <dataValidation allowBlank="1" showInputMessage="1" showErrorMessage="1" prompt="Elokuun kalenteri" sqref="A1"/>
    <dataValidation allowBlank="1" showInputMessage="1" showErrorMessage="1" prompt="Tämä rivi sisältää tämän kalenterin viikonpäivien nimet. Tämä solu sisältää viikon aloituspäivän. Voit muuttaa aloituspäivää valitsemalla uuden viikonpäivän tammikuun laskentataulukon soluun L5." sqref="B3"/>
    <dataValidation allowBlank="1" showInputMessage="1" prompt="Kirjoita kuukausikohtaiset muistiinpanot soluun alla" sqref="D14:H14"/>
    <dataValidation allowBlank="1" showInputMessage="1" prompt="Kirjoita kuukausikohtaiset muistiinpanot tähän soluun" sqref="D15:H15"/>
    <dataValidation allowBlank="1" showInputMessage="1" showErrorMessage="1" prompt="Tämä rivi ja rivit 7, 9, 11, 13 ja 15 on tarkoitettu muistiinpanoille, jotka liittyvät yllä olevassa solussa olevaan kalenteripäivään." sqref="B5"/>
    <dataValidation allowBlank="1" showInputMessage="1" showErrorMessage="1" prompt="Tämä rivi ja rivit 6, 8, 10, 12 ja 14 sisältävät viikonpäivät. Jos tässä solussa ei ole numeroa 1, päivä on edellisen kuukauden päivä. Lisää muistiinpanot soluun D15." sqref="B4"/>
  </dataValidations>
  <printOptions horizontalCentered="1"/>
  <pageMargins left="0.25" right="0.25" top="0.5" bottom="0.5" header="0.3" footer="0.3"/>
  <pageSetup paperSize="9" scale="81" orientation="landscape" r:id="rId1"/>
  <headerFooter differentFirst="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5" tint="0.59999389629810485"/>
    <pageSetUpPr fitToPage="1"/>
  </sheetPr>
  <dimension ref="A1:I15"/>
  <sheetViews>
    <sheetView showGridLines="0" showRowColHeaders="0" topLeftCell="A7" zoomScaleNormal="100" workbookViewId="0">
      <selection activeCell="H11" sqref="H11"/>
    </sheetView>
  </sheetViews>
  <sheetFormatPr defaultColWidth="8.75" defaultRowHeight="15"/>
  <cols>
    <col min="1" max="1" width="1.625" style="29" customWidth="1"/>
    <col min="2" max="8" width="16.625" style="29" customWidth="1"/>
    <col min="9" max="9" width="1.625" style="26" customWidth="1"/>
    <col min="10" max="10" width="8.625" style="26" customWidth="1"/>
    <col min="11" max="16384" width="8.75" style="26"/>
  </cols>
  <sheetData>
    <row r="1" spans="1:9" ht="9" customHeight="1">
      <c r="A1" s="1"/>
      <c r="B1" s="1"/>
      <c r="C1" s="1"/>
      <c r="D1" s="1"/>
      <c r="E1" s="1"/>
      <c r="F1" s="1"/>
      <c r="G1" s="1"/>
      <c r="H1" s="1"/>
      <c r="I1" s="26" t="s">
        <v>0</v>
      </c>
    </row>
    <row r="2" spans="1:9" ht="96" customHeight="1">
      <c r="A2" s="1"/>
      <c r="B2" s="61" t="str">
        <f>"Syyskuu "&amp;Kalenterivuosi</f>
        <v>Syyskuu 2026</v>
      </c>
      <c r="C2" s="61"/>
      <c r="D2" s="61"/>
      <c r="E2" s="3"/>
      <c r="F2" s="3"/>
      <c r="G2" s="3"/>
      <c r="H2" s="4"/>
    </row>
    <row r="3" spans="1:9" s="27" customFormat="1" ht="24" customHeight="1">
      <c r="A3" s="9"/>
      <c r="B3" s="14" t="str">
        <f>Viikon_aloituspäivä</f>
        <v>maanantai</v>
      </c>
      <c r="C3" s="15" t="str">
        <f t="shared" ref="C3:H3" si="0">TEXT(C4,"pppp")</f>
        <v>tiistai</v>
      </c>
      <c r="D3" s="15" t="str">
        <f t="shared" si="0"/>
        <v>keskiviikko</v>
      </c>
      <c r="E3" s="15" t="str">
        <f t="shared" si="0"/>
        <v>torstai</v>
      </c>
      <c r="F3" s="15" t="str">
        <f t="shared" si="0"/>
        <v>perjantai</v>
      </c>
      <c r="G3" s="15" t="str">
        <f t="shared" si="0"/>
        <v>lauantai</v>
      </c>
      <c r="H3" s="16" t="str">
        <f t="shared" si="0"/>
        <v>sunnuntai</v>
      </c>
    </row>
    <row r="4" spans="1:9" s="27" customFormat="1" ht="24" customHeight="1">
      <c r="A4" s="5"/>
      <c r="B4" s="31">
        <f t="array" ref="B4:H4">PäivätJaViikot+DATE(Kalenterivuosi,9,1)-WEEKDAY(DATE(Kalenterivuosi,9,1),(Viikon_aloituspäivä="maanantai")+1)+1</f>
        <v>46265</v>
      </c>
      <c r="C4" s="31">
        <v>46266</v>
      </c>
      <c r="D4" s="31">
        <v>46267</v>
      </c>
      <c r="E4" s="31">
        <v>46268</v>
      </c>
      <c r="F4" s="31">
        <v>46269</v>
      </c>
      <c r="G4" s="31">
        <v>46270</v>
      </c>
      <c r="H4" s="40">
        <v>46271</v>
      </c>
    </row>
    <row r="5" spans="1:9" s="28" customFormat="1" ht="56.1" customHeight="1">
      <c r="A5" s="11"/>
      <c r="B5" s="25"/>
      <c r="C5" s="25" t="s">
        <v>12</v>
      </c>
      <c r="D5" s="25" t="s">
        <v>12</v>
      </c>
      <c r="E5" s="25" t="s">
        <v>12</v>
      </c>
      <c r="F5" s="25" t="s">
        <v>12</v>
      </c>
      <c r="G5" s="25" t="s">
        <v>12</v>
      </c>
      <c r="H5" s="25" t="s">
        <v>12</v>
      </c>
    </row>
    <row r="6" spans="1:9" s="27" customFormat="1" ht="24" customHeight="1">
      <c r="A6" s="5"/>
      <c r="B6" s="31">
        <f t="array" ref="B6:H6">PäivätJaViikot+DATE(Kalenterivuosi,9,1)-WEEKDAY(DATE(Kalenterivuosi,9,1),(Viikon_aloituspäivä="maanantai")+1)+8</f>
        <v>46272</v>
      </c>
      <c r="C6" s="31">
        <v>46273</v>
      </c>
      <c r="D6" s="31">
        <v>46274</v>
      </c>
      <c r="E6" s="31">
        <v>46275</v>
      </c>
      <c r="F6" s="31">
        <v>46276</v>
      </c>
      <c r="G6" s="31">
        <v>46277</v>
      </c>
      <c r="H6" s="40">
        <v>46278</v>
      </c>
    </row>
    <row r="7" spans="1:9" s="28" customFormat="1" ht="56.1" customHeight="1">
      <c r="A7" s="11"/>
      <c r="B7" s="25"/>
      <c r="C7" s="25"/>
      <c r="D7" s="25"/>
      <c r="E7" s="25"/>
      <c r="F7" s="25"/>
      <c r="G7" s="25"/>
      <c r="H7" s="25"/>
    </row>
    <row r="8" spans="1:9" s="27" customFormat="1" ht="24" customHeight="1">
      <c r="A8" s="5"/>
      <c r="B8" s="31">
        <f t="array" ref="B8:H8">PäivätJaViikot+DATE(Kalenterivuosi,9,1)-WEEKDAY(DATE(Kalenterivuosi,9,1),(Viikon_aloituspäivä="maanantai")+1)+15</f>
        <v>46279</v>
      </c>
      <c r="C8" s="31">
        <v>46280</v>
      </c>
      <c r="D8" s="31">
        <v>46281</v>
      </c>
      <c r="E8" s="31">
        <v>46282</v>
      </c>
      <c r="F8" s="31">
        <v>46283</v>
      </c>
      <c r="G8" s="31">
        <v>46284</v>
      </c>
      <c r="H8" s="40">
        <v>46285</v>
      </c>
    </row>
    <row r="9" spans="1:9" s="28" customFormat="1" ht="56.1" customHeight="1">
      <c r="A9" s="11"/>
      <c r="B9" s="25"/>
      <c r="C9" s="25"/>
      <c r="D9" s="25"/>
      <c r="E9" s="25"/>
      <c r="F9" s="25"/>
      <c r="G9" s="25"/>
      <c r="H9" s="25"/>
    </row>
    <row r="10" spans="1:9" s="27" customFormat="1" ht="24" customHeight="1">
      <c r="A10" s="5"/>
      <c r="B10" s="31">
        <f t="array" ref="B10:H10">PäivätJaViikot+DATE(Kalenterivuosi,9,1)-WEEKDAY(DATE(Kalenterivuosi,9,1),(Viikon_aloituspäivä="maanantai")+1)+22</f>
        <v>46286</v>
      </c>
      <c r="C10" s="31">
        <v>46287</v>
      </c>
      <c r="D10" s="31">
        <v>46288</v>
      </c>
      <c r="E10" s="31">
        <v>46289</v>
      </c>
      <c r="F10" s="31">
        <v>46290</v>
      </c>
      <c r="G10" s="31">
        <v>46291</v>
      </c>
      <c r="H10" s="40">
        <v>46292</v>
      </c>
    </row>
    <row r="11" spans="1:9" s="28" customFormat="1" ht="56.1" customHeight="1">
      <c r="A11" s="11"/>
      <c r="B11" s="25" t="s">
        <v>13</v>
      </c>
      <c r="C11" s="25" t="s">
        <v>13</v>
      </c>
      <c r="D11" s="25" t="s">
        <v>13</v>
      </c>
      <c r="E11" s="25" t="s">
        <v>13</v>
      </c>
      <c r="F11" s="25" t="s">
        <v>16</v>
      </c>
      <c r="G11" s="25" t="s">
        <v>16</v>
      </c>
      <c r="H11" s="25" t="s">
        <v>16</v>
      </c>
    </row>
    <row r="12" spans="1:9" s="27" customFormat="1" ht="24" customHeight="1">
      <c r="A12" s="5"/>
      <c r="B12" s="31">
        <f t="array" ref="B12:H12">PäivätJaViikot+DATE(Kalenterivuosi,9,1)-WEEKDAY(DATE(Kalenterivuosi,9,1),(Viikon_aloituspäivä="maanantai")+1)+29</f>
        <v>46293</v>
      </c>
      <c r="C12" s="31">
        <v>46294</v>
      </c>
      <c r="D12" s="31">
        <v>46295</v>
      </c>
      <c r="E12" s="31">
        <v>46296</v>
      </c>
      <c r="F12" s="31">
        <v>46297</v>
      </c>
      <c r="G12" s="31">
        <v>46298</v>
      </c>
      <c r="H12" s="31">
        <v>46299</v>
      </c>
    </row>
    <row r="13" spans="1:9" s="28" customFormat="1" ht="56.1" customHeight="1">
      <c r="A13" s="11"/>
      <c r="B13" s="25"/>
      <c r="C13" s="25"/>
      <c r="D13" s="25"/>
      <c r="E13" s="25"/>
      <c r="F13" s="25"/>
      <c r="G13" s="25"/>
      <c r="H13" s="25"/>
    </row>
    <row r="14" spans="1:9" s="27" customFormat="1" ht="24" customHeight="1">
      <c r="A14" s="5"/>
      <c r="B14" s="31">
        <f t="array" ref="B14:C14">PäivätJaViikot+DATE(Kalenterivuosi,9,1)-WEEKDAY(DATE(Kalenterivuosi,9,1),(Viikon_aloituspäivä="maanantai")+1)+36</f>
        <v>46300</v>
      </c>
      <c r="C14" s="31">
        <v>46301</v>
      </c>
      <c r="D14" s="62"/>
      <c r="E14" s="62"/>
      <c r="F14" s="62"/>
      <c r="G14" s="62"/>
      <c r="H14" s="63"/>
    </row>
    <row r="15" spans="1:9" s="28" customFormat="1" ht="56.1" customHeight="1">
      <c r="A15" s="11"/>
      <c r="B15" s="25"/>
      <c r="C15" s="25"/>
      <c r="D15" s="64"/>
      <c r="E15" s="64"/>
      <c r="F15" s="64"/>
      <c r="G15" s="64"/>
      <c r="H15" s="65"/>
    </row>
  </sheetData>
  <sheetProtection sheet="1" objects="1" scenarios="1" selectLockedCells="1" selectUnlockedCells="1"/>
  <mergeCells count="3">
    <mergeCell ref="B2:D2"/>
    <mergeCell ref="D14:H14"/>
    <mergeCell ref="D15:H15"/>
  </mergeCells>
  <conditionalFormatting sqref="B4:G4">
    <cfRule type="expression" dxfId="7" priority="1">
      <formula>DAY(B4)&gt;8</formula>
    </cfRule>
  </conditionalFormatting>
  <conditionalFormatting sqref="B12:H12 B14:C14">
    <cfRule type="expression" dxfId="6" priority="2">
      <formula>AND(DAY(B12)&gt;=1,DAY(B12)&lt;=15)</formula>
    </cfRule>
  </conditionalFormatting>
  <dataValidations count="8">
    <dataValidation allowBlank="1" showInputMessage="1" showErrorMessage="1" prompt="Automaattisesti määrittyvä viikonpäivä" sqref="C3:H3"/>
    <dataValidation allowBlank="1" showInputMessage="1" showErrorMessage="1" prompt="Tämän solun vuosiluku päivittyy automaattisesti tammikuun laskentataulukkoon lisäämäsi vuosiluvun perusteella. Alla oleva kalenteri sisältää edellisen ja seuraavan kuukauden päivämäärät vaaleammalla värisävyllä" sqref="B2:D2"/>
    <dataValidation allowBlank="1" showInputMessage="1" showErrorMessage="1" prompt="Syyskuun kalenteri" sqref="A1"/>
    <dataValidation allowBlank="1" showInputMessage="1" showErrorMessage="1" prompt="Tämä rivi ja rivit 6, 8, 10, 12 ja 14 sisältävät viikonpäivät. Jos tässä solussa ei ole numeroa 1, päivä on edellisen kuukauden päivä. Lisää muistiinpanot soluun D15." sqref="B4"/>
    <dataValidation allowBlank="1" showInputMessage="1" showErrorMessage="1" prompt="Tämä rivi ja rivit 7, 9, 11, 13 ja 15 on tarkoitettu muistiinpanoille, jotka liittyvät yllä olevassa solussa olevaan kalenteripäivään." sqref="B5"/>
    <dataValidation allowBlank="1" showInputMessage="1" prompt="Kirjoita kuukausikohtaiset muistiinpanot tähän soluun" sqref="D15:H15"/>
    <dataValidation allowBlank="1" showInputMessage="1" prompt="Kirjoita kuukausikohtaiset muistiinpanot soluun alla" sqref="D14:H14"/>
    <dataValidation allowBlank="1" showInputMessage="1" showErrorMessage="1" prompt="Tämä rivi sisältää tämän kalenterin viikonpäivien nimet. Tämä solu sisältää viikon aloituspäivän. Voit muuttaa aloituspäivää valitsemalla uuden viikonpäivän tammikuun laskentataulukon soluun L5." sqref="B3"/>
  </dataValidations>
  <printOptions horizontalCentered="1"/>
  <pageMargins left="0.25" right="0.25" top="0.5" bottom="0.5" header="0.3" footer="0.3"/>
  <pageSetup paperSize="9" scale="81" orientation="landscape" r:id="rId1"/>
  <headerFooter differentFirst="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0" ma:contentTypeDescription="Create a new document." ma:contentTypeScope="" ma:versionID="e39e7e9e36de66d473ce04bb4ab2dbb8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19dc5994665da46609c24125788630d8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ediaServiceKeyPoints xmlns="71af3243-3dd4-4a8d-8c0d-dd76da1f02a5" xsi:nil="true"/>
  </documentManagement>
</p:properties>
</file>

<file path=customXml/itemProps1.xml><?xml version="1.0" encoding="utf-8"?>
<ds:datastoreItem xmlns:ds="http://schemas.openxmlformats.org/officeDocument/2006/customXml" ds:itemID="{CD1B5DC0-C7DA-4FC0-BFE2-1D1407D5E72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B8A745B-63BA-4F9A-A6E5-C457B3F40DF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6B20271-DBF4-4EBA-824D-0E74CCAA174D}">
  <ds:schemaRefs>
    <ds:schemaRef ds:uri="http://schemas.microsoft.com/office/2006/metadata/properties"/>
    <ds:schemaRef ds:uri="http://schemas.openxmlformats.org/package/2006/metadata/core-properties"/>
    <ds:schemaRef ds:uri="http://schemas.microsoft.com/office/2006/documentManagement/types"/>
    <ds:schemaRef ds:uri="http://purl.org/dc/dcmitype/"/>
    <ds:schemaRef ds:uri="http://schemas.microsoft.com/office/infopath/2007/PartnerControls"/>
    <ds:schemaRef ds:uri="http://purl.org/dc/elements/1.1/"/>
    <ds:schemaRef ds:uri="16c05727-aa75-4e4a-9b5f-8a80a1165891"/>
    <ds:schemaRef ds:uri="71af3243-3dd4-4a8d-8c0d-dd76da1f02a5"/>
    <ds:schemaRef ds:uri="http://www.w3.org/XML/1998/namespace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39</vt:i4>
      </vt:variant>
    </vt:vector>
  </HeadingPairs>
  <TitlesOfParts>
    <vt:vector size="51" baseType="lpstr">
      <vt:lpstr>Tammikuu</vt:lpstr>
      <vt:lpstr>Helmikuu</vt:lpstr>
      <vt:lpstr>Maaliskuu</vt:lpstr>
      <vt:lpstr>Huhtikuu</vt:lpstr>
      <vt:lpstr>Toukokuu</vt:lpstr>
      <vt:lpstr>Kesäkuu</vt:lpstr>
      <vt:lpstr>Heinäkuu</vt:lpstr>
      <vt:lpstr>Elokuu</vt:lpstr>
      <vt:lpstr>Syyskuu</vt:lpstr>
      <vt:lpstr>Lokakuu</vt:lpstr>
      <vt:lpstr>Marraskuu</vt:lpstr>
      <vt:lpstr>Joulukuu</vt:lpstr>
      <vt:lpstr>Kalenterivuosi</vt:lpstr>
      <vt:lpstr>Elokuu!Print_Area</vt:lpstr>
      <vt:lpstr>Heinäkuu!Print_Area</vt:lpstr>
      <vt:lpstr>Helmikuu!Print_Area</vt:lpstr>
      <vt:lpstr>Huhtikuu!Print_Area</vt:lpstr>
      <vt:lpstr>Joulukuu!Print_Area</vt:lpstr>
      <vt:lpstr>Kesäkuu!Print_Area</vt:lpstr>
      <vt:lpstr>Lokakuu!Print_Area</vt:lpstr>
      <vt:lpstr>Maaliskuu!Print_Area</vt:lpstr>
      <vt:lpstr>Marraskuu!Print_Area</vt:lpstr>
      <vt:lpstr>Syyskuu!Print_Area</vt:lpstr>
      <vt:lpstr>Tammikuu!Print_Area</vt:lpstr>
      <vt:lpstr>Toukokuu!Print_Area</vt:lpstr>
      <vt:lpstr>RivinOtsikkoalue1..K3</vt:lpstr>
      <vt:lpstr>SarakkeenOtsikkoalue1..H12.1</vt:lpstr>
      <vt:lpstr>SarakkeenOtsikkoalue1..H12.10</vt:lpstr>
      <vt:lpstr>SarakkeenOtsikkoalue1..H12.11</vt:lpstr>
      <vt:lpstr>SarakkeenOtsikkoalue1..H12.12</vt:lpstr>
      <vt:lpstr>SarakkeenOtsikkoalue1..H12.2</vt:lpstr>
      <vt:lpstr>SarakkeenOtsikkoalue1..H12.3</vt:lpstr>
      <vt:lpstr>SarakkeenOtsikkoalue1..H12.4</vt:lpstr>
      <vt:lpstr>SarakkeenOtsikkoalue1..H12.5</vt:lpstr>
      <vt:lpstr>SarakkeenOtsikkoalue1..H12.6</vt:lpstr>
      <vt:lpstr>SarakkeenOtsikkoalue1..H12.7</vt:lpstr>
      <vt:lpstr>SarakkeenOtsikkoalue1..H12.8</vt:lpstr>
      <vt:lpstr>SarakkeenOtsikkoalue1..H12.9</vt:lpstr>
      <vt:lpstr>SarakkeenOtsikkoalue2..C14.1</vt:lpstr>
      <vt:lpstr>SarakkeenOtsikkoalue2..C14.10</vt:lpstr>
      <vt:lpstr>SarakkeenOtsikkoalue2..C14.11</vt:lpstr>
      <vt:lpstr>SarakkeenOtsikkoalue2..C14.12</vt:lpstr>
      <vt:lpstr>SarakkeenOtsikkoalue2..C14.2</vt:lpstr>
      <vt:lpstr>SarakkeenOtsikkoalue2..C14.3</vt:lpstr>
      <vt:lpstr>SarakkeenOtsikkoalue2..C14.4</vt:lpstr>
      <vt:lpstr>SarakkeenOtsikkoalue2..C14.5</vt:lpstr>
      <vt:lpstr>SarakkeenOtsikkoalue2..C14.6</vt:lpstr>
      <vt:lpstr>SarakkeenOtsikkoalue2..C14.7</vt:lpstr>
      <vt:lpstr>SarakkeenOtsikkoalue2..C14.8</vt:lpstr>
      <vt:lpstr>SarakkeenOtsikkoalue2..C14.9</vt:lpstr>
      <vt:lpstr>Viikon_aloituspäivä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lastModifiedBy/>
  <dcterms:created xsi:type="dcterms:W3CDTF">2018-10-01T01:21:37Z</dcterms:created>
  <dcterms:modified xsi:type="dcterms:W3CDTF">2026-03-06T15:37:36Z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